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nstrucciones" sheetId="1" state="visible" r:id="rId1"/>
    <sheet xmlns:r="http://schemas.openxmlformats.org/officeDocument/2006/relationships" name="Ejemplo lista" sheetId="2" state="visible" r:id="rId2"/>
    <sheet xmlns:r="http://schemas.openxmlformats.org/officeDocument/2006/relationships" name="Lista en blanco" sheetId="3" state="visible" r:id="rId3"/>
    <sheet xmlns:r="http://schemas.openxmlformats.org/officeDocument/2006/relationships" name="Ejemplo huecos" sheetId="4" state="visible" r:id="rId4"/>
    <sheet xmlns:r="http://schemas.openxmlformats.org/officeDocument/2006/relationships" name="Huecos en blanco" sheetId="5" state="visible" r:id="rId5"/>
  </sheets>
  <definedNames>
    <definedName name="_xlnm._FilterDatabase" localSheetId="1" hidden="1">'Ejemplo lista'!$B$11:$R$26</definedName>
    <definedName name="_xlnm.Print_Titles" localSheetId="1">'Ejemplo lista'!$11:$11</definedName>
    <definedName name="_xlnm._FilterDatabase" localSheetId="2" hidden="1">'Lista en blanco'!$B$11:$R$71</definedName>
    <definedName name="_xlnm.Print_Titles" localSheetId="2">'Lista en blanco'!$11:$11</definedName>
    <definedName name="_xlnm._FilterDatabase" localSheetId="3" hidden="1">'Ejemplo huecos'!$B$14:$I$35</definedName>
    <definedName name="_xlnm._FilterDatabase" localSheetId="4" hidden="1">'Huecos en blanco'!$B$14:$I$74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7">
    <font>
      <name val="Calibri"/>
      <family val="2"/>
      <color theme="1"/>
      <sz val="11"/>
      <scheme val="minor"/>
    </font>
    <font>
      <name val="Calibri"/>
      <b val="1"/>
      <color rgb="001E3A5F"/>
      <sz val="16"/>
    </font>
    <font>
      <name val="Calibri"/>
      <i val="1"/>
      <color rgb="005B6B7D"/>
      <sz val="10"/>
    </font>
    <font>
      <name val="Calibri"/>
      <b val="1"/>
      <color rgb="001E3A5F"/>
      <sz val="12"/>
    </font>
    <font>
      <name val="Calibri"/>
      <b val="1"/>
      <sz val="10"/>
    </font>
    <font>
      <name val="Calibri"/>
      <sz val="10"/>
    </font>
    <font>
      <name val="Calibri"/>
      <b val="1"/>
      <color rgb="00FFFFFF"/>
      <sz val="10"/>
    </font>
  </fonts>
  <fills count="6">
    <fill>
      <patternFill/>
    </fill>
    <fill>
      <patternFill patternType="gray125"/>
    </fill>
    <fill>
      <patternFill patternType="solid">
        <fgColor rgb="00DCE6F2"/>
      </patternFill>
    </fill>
    <fill>
      <patternFill patternType="solid">
        <fgColor rgb="001E3A5F"/>
      </patternFill>
    </fill>
    <fill>
      <patternFill patternType="solid">
        <fgColor rgb="00FFF9DB"/>
      </patternFill>
    </fill>
    <fill>
      <patternFill patternType="solid">
        <fgColor rgb="00EEF2F7"/>
      </patternFill>
    </fill>
  </fills>
  <borders count="2">
    <border>
      <left/>
      <right/>
      <top/>
      <bottom/>
      <diagonal/>
    </border>
    <border>
      <left style="thin">
        <color rgb="00C5CEDA"/>
      </left>
      <right style="thin">
        <color rgb="00C5CEDA"/>
      </right>
      <top style="thin">
        <color rgb="00C5CEDA"/>
      </top>
      <bottom style="thin">
        <color rgb="00C5CEDA"/>
      </bottom>
    </border>
  </borders>
  <cellStyleXfs count="1">
    <xf numFmtId="0" fontId="0" fillId="0" borderId="0"/>
  </cellStyleXfs>
  <cellXfs count="28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0" pivotButton="0" quotePrefix="0" xfId="0"/>
    <xf numFmtId="0" fontId="4" fillId="0" borderId="0" applyAlignment="1" pivotButton="0" quotePrefix="0" xfId="0">
      <alignment vertical="top" wrapText="1"/>
    </xf>
    <xf numFmtId="0" fontId="5" fillId="0" borderId="0" applyAlignment="1" pivotButton="0" quotePrefix="0" xfId="0">
      <alignment vertical="top" wrapText="1"/>
    </xf>
    <xf numFmtId="0" fontId="2" fillId="0" borderId="0" applyAlignment="1" pivotButton="0" quotePrefix="0" xfId="0">
      <alignment vertical="top" wrapText="1"/>
    </xf>
    <xf numFmtId="0" fontId="4" fillId="0" borderId="0" pivotButton="0" quotePrefix="0" xfId="0"/>
    <xf numFmtId="0" fontId="4" fillId="0" borderId="0" applyAlignment="1" pivotButton="0" quotePrefix="0" xfId="0">
      <alignment vertical="center"/>
    </xf>
    <xf numFmtId="0" fontId="5" fillId="4" borderId="1" applyAlignment="1" pivotButton="0" quotePrefix="0" xfId="0">
      <alignment horizontal="center"/>
    </xf>
    <xf numFmtId="0" fontId="5" fillId="4" borderId="1" pivotButton="0" quotePrefix="0" xfId="0"/>
    <xf numFmtId="0" fontId="0" fillId="0" borderId="1" pivotButton="0" quotePrefix="0" xfId="0"/>
    <xf numFmtId="0" fontId="5" fillId="0" borderId="1" applyAlignment="1" pivotButton="0" quotePrefix="0" xfId="0">
      <alignment vertical="center"/>
    </xf>
    <xf numFmtId="1" fontId="4" fillId="5" borderId="1" applyAlignment="1" pivotButton="0" quotePrefix="0" xfId="0">
      <alignment horizontal="center"/>
    </xf>
    <xf numFmtId="165" fontId="5" fillId="4" borderId="1" applyAlignment="1" pivotButton="0" quotePrefix="0" xfId="0">
      <alignment horizontal="center"/>
    </xf>
    <xf numFmtId="165" fontId="5" fillId="5" borderId="1" applyAlignment="1" pivotButton="0" quotePrefix="0" xfId="0">
      <alignment horizontal="center"/>
    </xf>
    <xf numFmtId="1" fontId="5" fillId="4" borderId="1" applyAlignment="1" pivotButton="0" quotePrefix="0" xfId="0">
      <alignment horizontal="center"/>
    </xf>
    <xf numFmtId="0" fontId="6" fillId="3" borderId="1" applyAlignment="1" pivotButton="0" quotePrefix="0" xfId="0">
      <alignment horizontal="center" vertical="center" wrapText="1"/>
    </xf>
    <xf numFmtId="1" fontId="5" fillId="5" borderId="1" applyAlignment="1" pivotButton="0" quotePrefix="0" xfId="0">
      <alignment horizontal="center"/>
    </xf>
    <xf numFmtId="165" fontId="5" fillId="4" borderId="1" pivotButton="0" quotePrefix="0" xfId="0"/>
    <xf numFmtId="0" fontId="4" fillId="5" borderId="1" pivotButton="0" quotePrefix="0" xfId="0"/>
    <xf numFmtId="0" fontId="5" fillId="0" borderId="1" pivotButton="0" quotePrefix="0" xfId="0"/>
    <xf numFmtId="9" fontId="5" fillId="5" borderId="1" applyAlignment="1" pivotButton="0" quotePrefix="0" xfId="0">
      <alignment horizontal="center"/>
    </xf>
    <xf numFmtId="9" fontId="4" fillId="5" borderId="1" applyAlignment="1" pivotButton="0" quotePrefix="0" xfId="0">
      <alignment horizontal="center"/>
    </xf>
    <xf numFmtId="0" fontId="4" fillId="0" borderId="1" applyAlignment="1" pivotButton="0" quotePrefix="0" xfId="0">
      <alignment vertical="center"/>
    </xf>
    <xf numFmtId="2" fontId="4" fillId="5" borderId="1" applyAlignment="1" pivotButton="0" quotePrefix="0" xfId="0">
      <alignment horizontal="center"/>
    </xf>
    <xf numFmtId="0" fontId="4" fillId="0" borderId="1" pivotButton="0" quotePrefix="0" xfId="0"/>
    <xf numFmtId="0" fontId="5" fillId="5" borderId="1" applyAlignment="1" pivotButton="0" quotePrefix="0" xfId="0">
      <alignment horizontal="center"/>
    </xf>
  </cellXfs>
  <cellStyles count="1">
    <cellStyle name="Normal" xfId="0" builtinId="0" hidden="0"/>
  </cellStyles>
  <dxfs count="6">
    <dxf>
      <font>
        <name val="Calibri"/>
        <b val="1"/>
        <color rgb="009B1C1C"/>
      </font>
      <fill>
        <patternFill patternType="solid">
          <bgColor rgb="00FDE2E2"/>
        </patternFill>
      </fill>
    </dxf>
    <dxf>
      <font>
        <name val="Calibri"/>
        <b val="1"/>
        <color rgb="008A4B08"/>
      </font>
      <fill>
        <patternFill patternType="solid">
          <bgColor rgb="00FCE8C8"/>
        </patternFill>
      </fill>
    </dxf>
    <dxf>
      <font>
        <name val="Calibri"/>
        <b val="1"/>
        <color rgb="007A5B00"/>
      </font>
      <fill>
        <patternFill patternType="solid">
          <bgColor rgb="00FFF3C4"/>
        </patternFill>
      </fill>
    </dxf>
    <dxf>
      <fill>
        <patternFill patternType="solid">
          <bgColor rgb="00E8E8E8"/>
        </patternFill>
      </fill>
    </dxf>
    <dxf>
      <font>
        <name val="Calibri"/>
        <b val="1"/>
        <color rgb="0014532D"/>
      </font>
      <fill>
        <patternFill patternType="solid">
          <bgColor rgb="00D9F2DE"/>
        </patternFill>
      </fill>
    </dxf>
    <dxf>
      <font>
        <name val="Calibri"/>
        <b val="1"/>
        <color rgb="001E3A8A"/>
      </font>
      <fill>
        <patternFill patternType="solid">
          <bgColor rgb="00DCE9FB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styles" Target="styles.xml" Id="rId6"/><Relationship Type="http://schemas.openxmlformats.org/officeDocument/2006/relationships/theme" Target="theme/theme1.xml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tabColor rgb="001E3A5F"/>
    <outlinePr summaryBelow="1" summaryRight="1"/>
    <pageSetUpPr/>
  </sheetPr>
  <dimension ref="B2:C33"/>
  <sheetViews>
    <sheetView showGridLines="0" workbookViewId="0">
      <selection activeCell="A1" sqref="A1"/>
    </sheetView>
  </sheetViews>
  <sheetFormatPr baseColWidth="8" defaultRowHeight="15"/>
  <cols>
    <col width="2" customWidth="1" min="1" max="1"/>
    <col width="34" customWidth="1" min="2" max="2"/>
    <col width="100" customWidth="1" min="3" max="3"/>
  </cols>
  <sheetData>
    <row r="2">
      <c r="B2" s="1" t="inlineStr">
        <is>
          <t>Planilla de lista de espera odontológica</t>
        </is>
      </c>
    </row>
    <row r="3">
      <c r="B3" s="2" t="inlineStr">
        <is>
          <t>DentalSoft · Herramienta de organización interna. Los datos de las hojas de ejemplo son ficticios.</t>
        </is>
      </c>
    </row>
    <row r="5" ht="20" customHeight="1">
      <c r="B5" s="3" t="inlineStr">
        <is>
          <t>Qué hay en cada hoja</t>
        </is>
      </c>
    </row>
    <row r="6" ht="28" customHeight="1">
      <c r="B6" s="4" t="inlineStr">
        <is>
          <t>Ejemplo lista</t>
        </is>
      </c>
      <c r="C6" s="5" t="inlineStr">
        <is>
          <t>Una lista con 15 pacientes ficticios y todas las fórmulas funcionando (fecha de revisión fija: 09/11/2026).</t>
        </is>
      </c>
    </row>
    <row r="7" ht="15" customHeight="1">
      <c r="B7" s="4" t="inlineStr">
        <is>
          <t>Lista en blanco</t>
        </is>
      </c>
      <c r="C7" s="5" t="inlineStr">
        <is>
          <t>La misma planilla vacía, para hasta 60 pacientes. Es la que se usa.</t>
        </is>
      </c>
    </row>
    <row r="8" ht="15" customHeight="1">
      <c r="B8" s="4" t="inlineStr">
        <is>
          <t>Ejemplo huecos</t>
        </is>
      </c>
      <c r="C8" s="5" t="inlineStr">
        <is>
          <t>21 turnos cancelados ficticios: cuáles se cubrieron y cuáles no, con el resumen calculado.</t>
        </is>
      </c>
    </row>
    <row r="9" ht="15" customHeight="1">
      <c r="B9" s="4" t="inlineStr">
        <is>
          <t>Huecos en blanco</t>
        </is>
      </c>
      <c r="C9" s="5" t="inlineStr">
        <is>
          <t>Registro vacío para anotar los huecos reales, hasta 60.</t>
        </is>
      </c>
    </row>
    <row r="11" ht="20" customHeight="1">
      <c r="B11" s="3" t="inlineStr">
        <is>
          <t>Cómo usar la lista</t>
        </is>
      </c>
    </row>
    <row r="12" ht="28" customHeight="1">
      <c r="B12" s="4" t="inlineStr">
        <is>
          <t>1. Completá la parte de arriba</t>
        </is>
      </c>
      <c r="C12" s="5" t="inlineStr">
        <is>
          <t>Nombre del consultorio, los profesionales (alimentan la lista desplegable) y, si querés, una fecha de revisión. Si la dejás vacía se usa la fecha de hoy.</t>
        </is>
      </c>
    </row>
    <row r="13" ht="42" customHeight="1">
      <c r="B13" s="4" t="inlineStr">
        <is>
          <t>2. Anotá a cada paciente</t>
        </is>
      </c>
      <c r="C13" s="5" t="inlineStr">
        <is>
          <t>Solo si aceptó estar en la lista. Completá el profesional, la duración que necesita, la franja y los días en que puede, si puede el mismo día con poco aviso, el motivo en general, el estado y las fechas de alta y de contacto.</t>
        </is>
      </c>
    </row>
    <row r="14" ht="42" customHeight="1">
      <c r="B14" s="4" t="inlineStr">
        <is>
          <t>3. Cuando se libere un horario</t>
        </is>
      </c>
      <c r="C14" s="5" t="inlineStr">
        <is>
          <t>Filtrá con las flechas de la fila de títulos: profesional, franja, duración (los que necesitan hasta lo que dura el hueco), días. Entre los compatibles, aplicá el criterio de prioridad que definió el consultorio.</t>
        </is>
      </c>
    </row>
    <row r="15" ht="28" customHeight="1">
      <c r="B15" s="4" t="inlineStr">
        <is>
          <t>4. Registrá el resultado</t>
        </is>
      </c>
      <c r="C15" s="5" t="inlineStr">
        <is>
          <t>Cambiá el estado y cargá la fecha del último contacto. Cuando alguien se atiende o se da de baja, eliminá su fila.</t>
        </is>
      </c>
    </row>
    <row r="17" ht="20" customHeight="1">
      <c r="B17" s="3" t="inlineStr">
        <is>
          <t>Qué calcula solo</t>
        </is>
      </c>
    </row>
    <row r="18" ht="15" customHeight="1">
      <c r="B18" s="4" t="inlineStr">
        <is>
          <t>Días en la lista / desde el último contacto</t>
        </is>
      </c>
      <c r="C18" s="5" t="inlineStr">
        <is>
          <t>Contados contra la fecha usada para los cálculos (arriba, a la derecha de «Fecha de revisión»).</t>
        </is>
      </c>
    </row>
    <row r="19" ht="70" customHeight="1">
      <c r="B19" s="4" t="inlineStr">
        <is>
          <t>Alerta</t>
        </is>
      </c>
      <c r="C19" s="5" t="inlineStr">
        <is>
          <t>Disponible para ofrecer · Esperando respuesta · Oferta vencida: ofrecer a otro (pasaron los días configurados sin respuesta) · Turno cargado · Revisar si sigue interesado (muchos días en la lista) · Revisar si sigue en la lista (rechazó o no respondió) · Eliminar de la lista (atendido o dado de baja) · Sin acuerdo: no contactar (no marcó «Sí» en «Acepta ser contactado») · Completar estado / fecha de alta / fecha de contacto.</t>
        </is>
      </c>
    </row>
    <row r="20" ht="42" customHeight="1">
      <c r="B20" s="4" t="inlineStr">
        <is>
          <t>Resumen y colores</t>
        </is>
      </c>
      <c r="C20" s="5" t="inlineStr">
        <is>
          <t>Cuenta los pacientes por alerta y pinta cada alerta con un color. En «Huecos» calcula el porcentaje cubierto, las horas de agenda reocupadas, las consultas efectivamente realizadas y las horas que quedaron vacías.</t>
        </is>
      </c>
    </row>
    <row r="22" ht="20" customHeight="1">
      <c r="B22" s="3" t="inlineStr">
        <is>
          <t>Horas reocupadas vs. consultas realizadas</t>
        </is>
      </c>
    </row>
    <row r="23" ht="42" customHeight="1">
      <c r="B23" s="4" t="inlineStr">
        <is>
          <t>Por qué se separan</t>
        </is>
      </c>
      <c r="C23" s="5" t="inlineStr">
        <is>
          <t>Cubrir un hueco significa que el horario volvió a tener un turno. No garantiza que la consulta se realice: el paciente nuevo puede faltar o cancelar otra vez. Por eso la hoja de huecos muestra por separado las horas de agenda reocupadas y las horas efectivamente atendidas.</t>
        </is>
      </c>
    </row>
    <row r="25" ht="20" customHeight="1">
      <c r="B25" s="3" t="inlineStr">
        <is>
          <t>Privacidad y consentimiento (buenas prácticas)</t>
        </is>
      </c>
    </row>
    <row r="26" ht="42" customHeight="1">
      <c r="B26" s="4" t="inlineStr">
        <is>
          <t>Anotá lo mínimo</t>
        </is>
      </c>
      <c r="C26" s="5" t="inlineStr">
        <is>
          <t>Nombre, teléfono, disponibilidad y el motivo en términos generales. No escribas diagnósticos ni el detalle del tratamiento: eso va en la historia clínica. La Ley 25.326 (art. 4) pide que los datos sean adecuados, pertinentes y no excesivos.</t>
        </is>
      </c>
    </row>
    <row r="27" ht="56" customHeight="1">
      <c r="B27" s="4" t="inlineStr">
        <is>
          <t>Pedí el acuerdo del paciente</t>
        </is>
      </c>
      <c r="C27" s="5" t="inlineStr">
        <is>
          <t>Antes de anotarlo, explicale para qué vas a usar su teléfono (avisarle cuando se libere un horario) y confirmá que quiere estar en la lista; dejalo marcado en «Acepta ser contactado». La Ley 25.326 (arts. 5 y 6) pide, como regla general, consentimiento libre, expreso e informado, con excepciones: consultá con un asesor cómo aplica a tu consultorio.</t>
        </is>
      </c>
    </row>
    <row r="28" ht="42" customHeight="1">
      <c r="B28" s="4" t="inlineStr">
        <is>
          <t>Protegé el archivo</t>
        </is>
      </c>
      <c r="C28" s="5" t="inlineStr">
        <is>
          <t>Guardalo con contraseña o en una carpeta de acceso restringido, que solo abra quien gestiona los turnos. No lo mandes por chats ni lo compartas en grupos (arts. 9 y 10 de la ley: medidas de seguridad y deber de confidencialidad).</t>
        </is>
      </c>
    </row>
    <row r="29" ht="28" customHeight="1">
      <c r="B29" s="4" t="inlineStr">
        <is>
          <t>Mantenela al día</t>
        </is>
      </c>
      <c r="C29" s="5" t="inlineStr">
        <is>
          <t>Eliminá las filas de quienes ya se atendieron, se dieron de baja o piden salir de la lista (arts. 4 y 16: los datos se destruyen cuando dejan de ser necesarios y el titular puede pedir su supresión).</t>
        </is>
      </c>
    </row>
    <row r="30" ht="28" customHeight="1">
      <c r="B30" s="4" t="inlineStr">
        <is>
          <t>Mensajes</t>
        </is>
      </c>
      <c r="C30" s="5" t="inlineStr">
        <is>
          <t>Al ofrecer un horario no menciones tratamiento ni diagnóstico. No prometas un turno hasta haber verificado que el horario sigue libre y haberlo cargado en la agenda.</t>
        </is>
      </c>
    </row>
    <row r="31" ht="28" customHeight="1">
      <c r="B31" s="4" t="inlineStr">
        <is>
          <t>Ejemplos</t>
        </is>
      </c>
      <c r="C31" s="5" t="inlineStr">
        <is>
          <t>Los nombres, teléfonos y fechas de las hojas de ejemplo son ficticios. Borralos o usá las hojas en blanco para datos reales.</t>
        </is>
      </c>
    </row>
    <row r="33" ht="28" customHeight="1">
      <c r="B33" s="6" t="inlineStr">
        <is>
          <t>Esta planilla es un documento de control interno y una guía de buenas prácticas, no asesoramiento legal. No se conecta con DentalSoft ni envía mensajes.</t>
        </is>
      </c>
    </row>
  </sheetData>
  <mergeCells count="6">
    <mergeCell ref="B33:C33"/>
    <mergeCell ref="B11:C11"/>
    <mergeCell ref="B25:C25"/>
    <mergeCell ref="B5:C5"/>
    <mergeCell ref="B22:C22"/>
    <mergeCell ref="B17:C17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tabColor rgb="0094A3B8"/>
    <outlinePr summaryBelow="1" summaryRight="1"/>
    <pageSetUpPr fitToPage="1"/>
  </sheetPr>
  <dimension ref="B2:R26"/>
  <sheetViews>
    <sheetView showGridLines="0" workbookViewId="0">
      <pane xSplit="3" ySplit="11" topLeftCell="D1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" customWidth="1" min="1" max="1"/>
    <col width="5" customWidth="1" min="2" max="2"/>
    <col width="22" customWidth="1" min="3" max="3"/>
    <col width="19" customWidth="1" min="4" max="4"/>
    <col width="15" customWidth="1" min="5" max="5"/>
    <col width="12" customWidth="1" min="6" max="6"/>
    <col width="15" customWidth="1" min="7" max="7"/>
    <col width="18" customWidth="1" min="8" max="8"/>
    <col width="12" customWidth="1" min="9" max="9"/>
    <col width="22" customWidth="1" min="10" max="10"/>
    <col width="10" customWidth="1" min="11" max="11"/>
    <col width="11" customWidth="1" min="12" max="12"/>
    <col width="12" customWidth="1" min="13" max="13"/>
    <col width="30" customWidth="1" min="14" max="14"/>
    <col width="12" customWidth="1" min="15" max="15"/>
    <col width="9" customWidth="1" min="16" max="16"/>
    <col width="11" customWidth="1" min="17" max="17"/>
    <col width="32" customWidth="1" min="18" max="18"/>
  </cols>
  <sheetData>
    <row r="2" ht="24" customHeight="1">
      <c r="B2" s="1" t="inlineStr">
        <is>
          <t>Lista de espera odontológica (EJEMPLO con datos ficticios)</t>
        </is>
      </c>
    </row>
    <row r="3">
      <c r="B3" s="2" t="inlineStr">
        <is>
          <t>Planilla de DentalSoft para organizar a los pacientes que quieren un turno más pronto. Las celdas amarillas se completan; las grises se calculan solas.</t>
        </is>
      </c>
      <c r="G3" s="7" t="inlineStr">
        <is>
          <t>Profesionales (alimentan la lista desplegable)</t>
        </is>
      </c>
      <c r="J3" s="7" t="inlineStr">
        <is>
          <t>Resumen</t>
        </is>
      </c>
    </row>
    <row r="4">
      <c r="B4" s="8" t="inlineStr">
        <is>
          <t>Consultorio</t>
        </is>
      </c>
      <c r="E4" s="9" t="inlineStr">
        <is>
          <t>Consultorio de ejemplo</t>
        </is>
      </c>
      <c r="G4" s="10" t="inlineStr">
        <is>
          <t>Dra. Pérez</t>
        </is>
      </c>
      <c r="H4" s="11" t="n"/>
      <c r="J4" s="12" t="inlineStr">
        <is>
          <t>Pacientes activos en la lista</t>
        </is>
      </c>
      <c r="K4" s="11" t="n"/>
      <c r="L4" s="11" t="n"/>
      <c r="M4" s="11" t="n"/>
      <c r="N4" s="13">
        <f>SUMPRODUCT(($C$12:$C$26&lt;&gt;"")*($N$12:$N$26&lt;&gt;"Atendido")*($N$12:$N$26&lt;&gt;"Dado de baja"))</f>
        <v/>
      </c>
    </row>
    <row r="5">
      <c r="B5" s="8" t="inlineStr">
        <is>
          <t>Fecha de revisión (vacía = hoy)</t>
        </is>
      </c>
      <c r="E5" s="14" t="n">
        <v>46335</v>
      </c>
      <c r="G5" s="10" t="inlineStr">
        <is>
          <t>Dr. Rojas</t>
        </is>
      </c>
      <c r="H5" s="11" t="n"/>
      <c r="J5" s="12" t="inlineStr">
        <is>
          <t>Disponibles para ofrecer</t>
        </is>
      </c>
      <c r="K5" s="11" t="n"/>
      <c r="L5" s="11" t="n"/>
      <c r="M5" s="11" t="n"/>
      <c r="N5" s="13">
        <f>COUNTIF($R$12:$R$26,"Disponible para ofrecer")</f>
        <v/>
      </c>
    </row>
    <row r="6">
      <c r="B6" s="8" t="inlineStr">
        <is>
          <t>Fecha usada para los cálculos</t>
        </is>
      </c>
      <c r="E6" s="15">
        <f>IF(E5="",TODAY(),E5)</f>
        <v/>
      </c>
      <c r="G6" s="10" t="inlineStr">
        <is>
          <t>Dra. Ríos</t>
        </is>
      </c>
      <c r="H6" s="11" t="n"/>
      <c r="J6" s="12" t="inlineStr">
        <is>
          <t>Esperando respuesta</t>
        </is>
      </c>
      <c r="K6" s="11" t="n"/>
      <c r="L6" s="11" t="n"/>
      <c r="M6" s="11" t="n"/>
      <c r="N6" s="13">
        <f>COUNTIF($R$12:$R$26,"Esperando respuesta")</f>
        <v/>
      </c>
    </row>
    <row r="7">
      <c r="B7" s="8" t="inlineStr">
        <is>
          <t>Días para dar por vencida una oferta sin respuesta</t>
        </is>
      </c>
      <c r="E7" s="16" t="n">
        <v>1</v>
      </c>
      <c r="G7" s="10" t="n"/>
      <c r="H7" s="11" t="n"/>
      <c r="J7" s="12" t="inlineStr">
        <is>
          <t>Ofertas vencidas</t>
        </is>
      </c>
      <c r="K7" s="11" t="n"/>
      <c r="L7" s="11" t="n"/>
      <c r="M7" s="11" t="n"/>
      <c r="N7" s="13">
        <f>COUNTIF($R$12:$R$26,"Oferta vencida*")</f>
        <v/>
      </c>
    </row>
    <row r="8">
      <c r="B8" s="8" t="inlineStr">
        <is>
          <t>Días en la lista para revisar si sigue interesado</t>
        </is>
      </c>
      <c r="E8" s="16" t="n">
        <v>60</v>
      </c>
      <c r="G8" s="10" t="n"/>
      <c r="H8" s="11" t="n"/>
      <c r="J8" s="12" t="inlineStr">
        <is>
          <t>A revisar (interés o permanencia)</t>
        </is>
      </c>
      <c r="K8" s="11" t="n"/>
      <c r="L8" s="11" t="n"/>
      <c r="M8" s="11" t="n"/>
      <c r="N8" s="13">
        <f>COUNTIF($R$12:$R$26,"Revisar*")</f>
        <v/>
      </c>
    </row>
    <row r="9" ht="6" customHeight="1">
      <c r="J9" s="12" t="inlineStr">
        <is>
          <t>A eliminar de la lista</t>
        </is>
      </c>
      <c r="K9" s="11" t="n"/>
      <c r="L9" s="11" t="n"/>
      <c r="M9" s="11" t="n"/>
      <c r="N9" s="13">
        <f>COUNTIF($R$12:$R$26,"Eliminar*")</f>
        <v/>
      </c>
    </row>
    <row r="10">
      <c r="J10" s="2" t="inlineStr">
        <is>
          <t>Filtros: usá las flechas de la fila de títulos para filtrar por profesional, franja, duración, estado o fecha de contacto.</t>
        </is>
      </c>
    </row>
    <row r="11" ht="54" customHeight="1">
      <c r="B11" s="17" t="inlineStr">
        <is>
          <t>N°</t>
        </is>
      </c>
      <c r="C11" s="17" t="inlineStr">
        <is>
          <t>Paciente</t>
        </is>
      </c>
      <c r="D11" s="17" t="inlineStr">
        <is>
          <t>Teléfono (el que indicó para esto)</t>
        </is>
      </c>
      <c r="E11" s="17" t="inlineStr">
        <is>
          <t>Profesional</t>
        </is>
      </c>
      <c r="F11" s="17" t="inlineStr">
        <is>
          <t>Duración que necesita (min)</t>
        </is>
      </c>
      <c r="G11" s="17" t="inlineStr">
        <is>
          <t>Franja</t>
        </is>
      </c>
      <c r="H11" s="17" t="inlineStr">
        <is>
          <t>Días posibles</t>
        </is>
      </c>
      <c r="I11" s="17" t="inlineStr">
        <is>
          <t>Mismo día con poco aviso</t>
        </is>
      </c>
      <c r="J11" s="17" t="inlineStr">
        <is>
          <t>Motivo (en general, sin detalle clínico)</t>
        </is>
      </c>
      <c r="K11" s="17" t="inlineStr">
        <is>
          <t>Prioridad</t>
        </is>
      </c>
      <c r="L11" s="17" t="inlineStr">
        <is>
          <t>Acepta ser contactado</t>
        </is>
      </c>
      <c r="M11" s="17" t="inlineStr">
        <is>
          <t>Fecha de alta en la lista</t>
        </is>
      </c>
      <c r="N11" s="17" t="inlineStr">
        <is>
          <t>Estado</t>
        </is>
      </c>
      <c r="O11" s="17" t="inlineStr">
        <is>
          <t>Fecha del último contacto</t>
        </is>
      </c>
      <c r="P11" s="17" t="inlineStr">
        <is>
          <t>Días en la lista</t>
        </is>
      </c>
      <c r="Q11" s="17" t="inlineStr">
        <is>
          <t>Días desde el último contacto</t>
        </is>
      </c>
      <c r="R11" s="17" t="inlineStr">
        <is>
          <t>Alerta</t>
        </is>
      </c>
    </row>
    <row r="12" ht="18" customHeight="1">
      <c r="B12" s="18" t="n">
        <v>1</v>
      </c>
      <c r="C12" s="10" t="inlineStr">
        <is>
          <t>Ana Gómez</t>
        </is>
      </c>
      <c r="D12" s="10" t="inlineStr">
        <is>
          <t>11 5555-0101</t>
        </is>
      </c>
      <c r="E12" s="10" t="inlineStr">
        <is>
          <t>Dra. Pérez</t>
        </is>
      </c>
      <c r="F12" s="9" t="n">
        <v>45</v>
      </c>
      <c r="G12" s="10" t="inlineStr">
        <is>
          <t>Mañana</t>
        </is>
      </c>
      <c r="H12" s="10" t="inlineStr">
        <is>
          <t>Lunes a miércoles</t>
        </is>
      </c>
      <c r="I12" s="9" t="inlineStr">
        <is>
          <t>Sí</t>
        </is>
      </c>
      <c r="J12" s="10" t="inlineStr">
        <is>
          <t>Adelantar turno</t>
        </is>
      </c>
      <c r="K12" s="9" t="inlineStr">
        <is>
          <t>Media</t>
        </is>
      </c>
      <c r="L12" s="9" t="inlineStr">
        <is>
          <t>Sí</t>
        </is>
      </c>
      <c r="M12" s="19" t="n">
        <v>46315</v>
      </c>
      <c r="N12" s="10" t="inlineStr">
        <is>
          <t>En espera</t>
        </is>
      </c>
      <c r="O12" s="19" t="n"/>
      <c r="P12" s="18">
        <f>IF(OR($C12="",$M12=""),"",$E$6-$M12)</f>
        <v/>
      </c>
      <c r="Q12" s="18">
        <f>IF(OR($C12="",$O12=""),"",$E$6-$O12)</f>
        <v/>
      </c>
      <c r="R12" s="20">
        <f>IF($C12="","",IF($L12&lt;&gt;"Sí","Sin acuerdo: no contactar",IF(OR($N12="Atendido",$N12="Dado de baja"),"Eliminar de la lista",IF($N12="","Completar estado",IF($M12="","Completar fecha de alta",IF($N12="Aceptó (turno cargado)","Turno cargado",IF($N12="Contactado (esperando respuesta)",IF($O12="","Completar fecha de contacto",IF($Q12&gt;=$E$7,"Oferta vencida: ofrecer a otro","Esperando respuesta")),IF($P12&gt;$E$8,"Revisar si sigue interesado",IF(OR($N12="Rechazó",$N12="Sin respuesta"),"Revisar si sigue en la lista","Disponible para ofrecer")))))))))</f>
        <v/>
      </c>
    </row>
    <row r="13" ht="18" customHeight="1">
      <c r="B13" s="18" t="n">
        <v>2</v>
      </c>
      <c r="C13" s="10" t="inlineStr">
        <is>
          <t>Bruno Díaz</t>
        </is>
      </c>
      <c r="D13" s="10" t="inlineStr">
        <is>
          <t>11 5555-0102</t>
        </is>
      </c>
      <c r="E13" s="10" t="inlineStr">
        <is>
          <t>Dr. Rojas</t>
        </is>
      </c>
      <c r="F13" s="9" t="n">
        <v>60</v>
      </c>
      <c r="G13" s="10" t="inlineStr">
        <is>
          <t>Tarde</t>
        </is>
      </c>
      <c r="H13" s="10" t="inlineStr">
        <is>
          <t>Martes y jueves</t>
        </is>
      </c>
      <c r="I13" s="9" t="inlineStr">
        <is>
          <t>No</t>
        </is>
      </c>
      <c r="J13" s="10" t="inlineStr">
        <is>
          <t>Continuar tratamiento</t>
        </is>
      </c>
      <c r="K13" s="9" t="inlineStr">
        <is>
          <t>Alta</t>
        </is>
      </c>
      <c r="L13" s="9" t="inlineStr">
        <is>
          <t>Sí</t>
        </is>
      </c>
      <c r="M13" s="19" t="n">
        <v>46300</v>
      </c>
      <c r="N13" s="10" t="inlineStr">
        <is>
          <t>En espera</t>
        </is>
      </c>
      <c r="O13" s="19" t="n">
        <v>46322</v>
      </c>
      <c r="P13" s="18">
        <f>IF(OR($C13="",$M13=""),"",$E$6-$M13)</f>
        <v/>
      </c>
      <c r="Q13" s="18">
        <f>IF(OR($C13="",$O13=""),"",$E$6-$O13)</f>
        <v/>
      </c>
      <c r="R13" s="20">
        <f>IF($C13="","",IF($L13&lt;&gt;"Sí","Sin acuerdo: no contactar",IF(OR($N13="Atendido",$N13="Dado de baja"),"Eliminar de la lista",IF($N13="","Completar estado",IF($M13="","Completar fecha de alta",IF($N13="Aceptó (turno cargado)","Turno cargado",IF($N13="Contactado (esperando respuesta)",IF($O13="","Completar fecha de contacto",IF($Q13&gt;=$E$7,"Oferta vencida: ofrecer a otro","Esperando respuesta")),IF($P13&gt;$E$8,"Revisar si sigue interesado",IF(OR($N13="Rechazó",$N13="Sin respuesta"),"Revisar si sigue en la lista","Disponible para ofrecer")))))))))</f>
        <v/>
      </c>
    </row>
    <row r="14" ht="18" customHeight="1">
      <c r="B14" s="18" t="n">
        <v>3</v>
      </c>
      <c r="C14" s="10" t="inlineStr">
        <is>
          <t>Carla Medina</t>
        </is>
      </c>
      <c r="D14" s="10" t="inlineStr">
        <is>
          <t>11 5555-0103</t>
        </is>
      </c>
      <c r="E14" s="10" t="inlineStr">
        <is>
          <t>Dra. Pérez</t>
        </is>
      </c>
      <c r="F14" s="9" t="n">
        <v>30</v>
      </c>
      <c r="G14" s="10" t="inlineStr">
        <is>
          <t>Mañana y tarde</t>
        </is>
      </c>
      <c r="H14" s="10" t="inlineStr">
        <is>
          <t>Cualquier día</t>
        </is>
      </c>
      <c r="I14" s="9" t="inlineStr">
        <is>
          <t>Sí</t>
        </is>
      </c>
      <c r="J14" s="10" t="inlineStr">
        <is>
          <t>Control</t>
        </is>
      </c>
      <c r="K14" s="9" t="inlineStr">
        <is>
          <t>Baja</t>
        </is>
      </c>
      <c r="L14" s="9" t="inlineStr">
        <is>
          <t>Sí</t>
        </is>
      </c>
      <c r="M14" s="19" t="n">
        <v>46280</v>
      </c>
      <c r="N14" s="10" t="inlineStr">
        <is>
          <t>En espera</t>
        </is>
      </c>
      <c r="O14" s="19" t="n"/>
      <c r="P14" s="18">
        <f>IF(OR($C14="",$M14=""),"",$E$6-$M14)</f>
        <v/>
      </c>
      <c r="Q14" s="18">
        <f>IF(OR($C14="",$O14=""),"",$E$6-$O14)</f>
        <v/>
      </c>
      <c r="R14" s="20">
        <f>IF($C14="","",IF($L14&lt;&gt;"Sí","Sin acuerdo: no contactar",IF(OR($N14="Atendido",$N14="Dado de baja"),"Eliminar de la lista",IF($N14="","Completar estado",IF($M14="","Completar fecha de alta",IF($N14="Aceptó (turno cargado)","Turno cargado",IF($N14="Contactado (esperando respuesta)",IF($O14="","Completar fecha de contacto",IF($Q14&gt;=$E$7,"Oferta vencida: ofrecer a otro","Esperando respuesta")),IF($P14&gt;$E$8,"Revisar si sigue interesado",IF(OR($N14="Rechazó",$N14="Sin respuesta"),"Revisar si sigue en la lista","Disponible para ofrecer")))))))))</f>
        <v/>
      </c>
    </row>
    <row r="15" ht="18" customHeight="1">
      <c r="B15" s="18" t="n">
        <v>4</v>
      </c>
      <c r="C15" s="10" t="inlineStr">
        <is>
          <t>Diego Sosa</t>
        </is>
      </c>
      <c r="D15" s="10" t="inlineStr">
        <is>
          <t>11 5555-0104</t>
        </is>
      </c>
      <c r="E15" s="10" t="inlineStr">
        <is>
          <t>Dr. Rojas</t>
        </is>
      </c>
      <c r="F15" s="9" t="n">
        <v>45</v>
      </c>
      <c r="G15" s="10" t="inlineStr">
        <is>
          <t>Tarde</t>
        </is>
      </c>
      <c r="H15" s="10" t="inlineStr">
        <is>
          <t>Lunes y viernes</t>
        </is>
      </c>
      <c r="I15" s="9" t="inlineStr">
        <is>
          <t>No</t>
        </is>
      </c>
      <c r="J15" s="10" t="inlineStr">
        <is>
          <t>Primera consulta</t>
        </is>
      </c>
      <c r="K15" s="9" t="inlineStr">
        <is>
          <t>Media</t>
        </is>
      </c>
      <c r="L15" s="9" t="inlineStr">
        <is>
          <t>Sí</t>
        </is>
      </c>
      <c r="M15" s="19" t="n">
        <v>46258</v>
      </c>
      <c r="N15" s="10" t="inlineStr">
        <is>
          <t>Sin respuesta</t>
        </is>
      </c>
      <c r="O15" s="19" t="n">
        <v>46325</v>
      </c>
      <c r="P15" s="18">
        <f>IF(OR($C15="",$M15=""),"",$E$6-$M15)</f>
        <v/>
      </c>
      <c r="Q15" s="18">
        <f>IF(OR($C15="",$O15=""),"",$E$6-$O15)</f>
        <v/>
      </c>
      <c r="R15" s="20">
        <f>IF($C15="","",IF($L15&lt;&gt;"Sí","Sin acuerdo: no contactar",IF(OR($N15="Atendido",$N15="Dado de baja"),"Eliminar de la lista",IF($N15="","Completar estado",IF($M15="","Completar fecha de alta",IF($N15="Aceptó (turno cargado)","Turno cargado",IF($N15="Contactado (esperando respuesta)",IF($O15="","Completar fecha de contacto",IF($Q15&gt;=$E$7,"Oferta vencida: ofrecer a otro","Esperando respuesta")),IF($P15&gt;$E$8,"Revisar si sigue interesado",IF(OR($N15="Rechazó",$N15="Sin respuesta"),"Revisar si sigue en la lista","Disponible para ofrecer")))))))))</f>
        <v/>
      </c>
    </row>
    <row r="16" ht="18" customHeight="1">
      <c r="B16" s="18" t="n">
        <v>5</v>
      </c>
      <c r="C16" s="10" t="inlineStr">
        <is>
          <t>Elena Rivas</t>
        </is>
      </c>
      <c r="D16" s="10" t="inlineStr">
        <is>
          <t>11 5555-0105</t>
        </is>
      </c>
      <c r="E16" s="10" t="inlineStr">
        <is>
          <t>Dra. Pérez</t>
        </is>
      </c>
      <c r="F16" s="9" t="n">
        <v>60</v>
      </c>
      <c r="G16" s="10" t="inlineStr">
        <is>
          <t>Mañana</t>
        </is>
      </c>
      <c r="H16" s="10" t="inlineStr">
        <is>
          <t>Miércoles y jueves</t>
        </is>
      </c>
      <c r="I16" s="9" t="inlineStr">
        <is>
          <t>Sí</t>
        </is>
      </c>
      <c r="J16" s="10" t="inlineStr">
        <is>
          <t>Continuar tratamiento</t>
        </is>
      </c>
      <c r="K16" s="9" t="inlineStr">
        <is>
          <t>Alta</t>
        </is>
      </c>
      <c r="L16" s="9" t="inlineStr">
        <is>
          <t>Sí</t>
        </is>
      </c>
      <c r="M16" s="19" t="n">
        <v>46328</v>
      </c>
      <c r="N16" s="10" t="inlineStr">
        <is>
          <t>Contactado (esperando respuesta)</t>
        </is>
      </c>
      <c r="O16" s="19" t="n">
        <v>46335</v>
      </c>
      <c r="P16" s="18">
        <f>IF(OR($C16="",$M16=""),"",$E$6-$M16)</f>
        <v/>
      </c>
      <c r="Q16" s="18">
        <f>IF(OR($C16="",$O16=""),"",$E$6-$O16)</f>
        <v/>
      </c>
      <c r="R16" s="20">
        <f>IF($C16="","",IF($L16&lt;&gt;"Sí","Sin acuerdo: no contactar",IF(OR($N16="Atendido",$N16="Dado de baja"),"Eliminar de la lista",IF($N16="","Completar estado",IF($M16="","Completar fecha de alta",IF($N16="Aceptó (turno cargado)","Turno cargado",IF($N16="Contactado (esperando respuesta)",IF($O16="","Completar fecha de contacto",IF($Q16&gt;=$E$7,"Oferta vencida: ofrecer a otro","Esperando respuesta")),IF($P16&gt;$E$8,"Revisar si sigue interesado",IF(OR($N16="Rechazó",$N16="Sin respuesta"),"Revisar si sigue en la lista","Disponible para ofrecer")))))))))</f>
        <v/>
      </c>
    </row>
    <row r="17" ht="18" customHeight="1">
      <c r="B17" s="18" t="n">
        <v>6</v>
      </c>
      <c r="C17" s="10" t="inlineStr">
        <is>
          <t>Franco Luna</t>
        </is>
      </c>
      <c r="D17" s="10" t="inlineStr">
        <is>
          <t>11 5555-0106</t>
        </is>
      </c>
      <c r="E17" s="10" t="inlineStr">
        <is>
          <t>Dr. Rojas</t>
        </is>
      </c>
      <c r="F17" s="9" t="n">
        <v>45</v>
      </c>
      <c r="G17" s="10" t="inlineStr">
        <is>
          <t>Mañana</t>
        </is>
      </c>
      <c r="H17" s="10" t="inlineStr">
        <is>
          <t>Cualquier día</t>
        </is>
      </c>
      <c r="I17" s="9" t="inlineStr">
        <is>
          <t>Sí</t>
        </is>
      </c>
      <c r="J17" s="10" t="inlineStr">
        <is>
          <t>Molestia no urgente</t>
        </is>
      </c>
      <c r="K17" s="9" t="inlineStr">
        <is>
          <t>Media</t>
        </is>
      </c>
      <c r="L17" s="9" t="inlineStr">
        <is>
          <t>Sí</t>
        </is>
      </c>
      <c r="M17" s="19" t="n">
        <v>46330</v>
      </c>
      <c r="N17" s="10" t="inlineStr">
        <is>
          <t>Contactado (esperando respuesta)</t>
        </is>
      </c>
      <c r="O17" s="19" t="n">
        <v>46333</v>
      </c>
      <c r="P17" s="18">
        <f>IF(OR($C17="",$M17=""),"",$E$6-$M17)</f>
        <v/>
      </c>
      <c r="Q17" s="18">
        <f>IF(OR($C17="",$O17=""),"",$E$6-$O17)</f>
        <v/>
      </c>
      <c r="R17" s="20">
        <f>IF($C17="","",IF($L17&lt;&gt;"Sí","Sin acuerdo: no contactar",IF(OR($N17="Atendido",$N17="Dado de baja"),"Eliminar de la lista",IF($N17="","Completar estado",IF($M17="","Completar fecha de alta",IF($N17="Aceptó (turno cargado)","Turno cargado",IF($N17="Contactado (esperando respuesta)",IF($O17="","Completar fecha de contacto",IF($Q17&gt;=$E$7,"Oferta vencida: ofrecer a otro","Esperando respuesta")),IF($P17&gt;$E$8,"Revisar si sigue interesado",IF(OR($N17="Rechazó",$N17="Sin respuesta"),"Revisar si sigue en la lista","Disponible para ofrecer")))))))))</f>
        <v/>
      </c>
    </row>
    <row r="18" ht="18" customHeight="1">
      <c r="B18" s="18" t="n">
        <v>7</v>
      </c>
      <c r="C18" s="10" t="inlineStr">
        <is>
          <t>Gabriela Paz</t>
        </is>
      </c>
      <c r="D18" s="10" t="inlineStr">
        <is>
          <t>11 5555-0107</t>
        </is>
      </c>
      <c r="E18" s="10" t="inlineStr">
        <is>
          <t>Dra. Ríos</t>
        </is>
      </c>
      <c r="F18" s="9" t="n">
        <v>90</v>
      </c>
      <c r="G18" s="10" t="inlineStr">
        <is>
          <t>Tarde</t>
        </is>
      </c>
      <c r="H18" s="10" t="inlineStr">
        <is>
          <t>Lunes y martes</t>
        </is>
      </c>
      <c r="I18" s="9" t="inlineStr">
        <is>
          <t>No</t>
        </is>
      </c>
      <c r="J18" s="10" t="inlineStr">
        <is>
          <t>Continuar tratamiento</t>
        </is>
      </c>
      <c r="K18" s="9" t="inlineStr">
        <is>
          <t>Alta</t>
        </is>
      </c>
      <c r="L18" s="9" t="inlineStr">
        <is>
          <t>Sí</t>
        </is>
      </c>
      <c r="M18" s="19" t="n">
        <v>46307</v>
      </c>
      <c r="N18" s="10" t="inlineStr">
        <is>
          <t>Aceptó (turno cargado)</t>
        </is>
      </c>
      <c r="O18" s="19" t="n">
        <v>46332</v>
      </c>
      <c r="P18" s="18">
        <f>IF(OR($C18="",$M18=""),"",$E$6-$M18)</f>
        <v/>
      </c>
      <c r="Q18" s="18">
        <f>IF(OR($C18="",$O18=""),"",$E$6-$O18)</f>
        <v/>
      </c>
      <c r="R18" s="20">
        <f>IF($C18="","",IF($L18&lt;&gt;"Sí","Sin acuerdo: no contactar",IF(OR($N18="Atendido",$N18="Dado de baja"),"Eliminar de la lista",IF($N18="","Completar estado",IF($M18="","Completar fecha de alta",IF($N18="Aceptó (turno cargado)","Turno cargado",IF($N18="Contactado (esperando respuesta)",IF($O18="","Completar fecha de contacto",IF($Q18&gt;=$E$7,"Oferta vencida: ofrecer a otro","Esperando respuesta")),IF($P18&gt;$E$8,"Revisar si sigue interesado",IF(OR($N18="Rechazó",$N18="Sin respuesta"),"Revisar si sigue en la lista","Disponible para ofrecer")))))))))</f>
        <v/>
      </c>
    </row>
    <row r="19" ht="18" customHeight="1">
      <c r="B19" s="18" t="n">
        <v>8</v>
      </c>
      <c r="C19" s="10" t="inlineStr">
        <is>
          <t>Hugo Ibarra</t>
        </is>
      </c>
      <c r="D19" s="10" t="inlineStr">
        <is>
          <t>11 5555-0108</t>
        </is>
      </c>
      <c r="E19" s="10" t="inlineStr">
        <is>
          <t>Dra. Pérez</t>
        </is>
      </c>
      <c r="F19" s="9" t="n">
        <v>45</v>
      </c>
      <c r="G19" s="10" t="inlineStr">
        <is>
          <t>Mañana y tarde</t>
        </is>
      </c>
      <c r="H19" s="10" t="inlineStr">
        <is>
          <t>Cualquier día</t>
        </is>
      </c>
      <c r="I19" s="9" t="inlineStr">
        <is>
          <t>Sí</t>
        </is>
      </c>
      <c r="J19" s="10" t="inlineStr">
        <is>
          <t>Adelantar turno</t>
        </is>
      </c>
      <c r="K19" s="9" t="inlineStr">
        <is>
          <t>Media</t>
        </is>
      </c>
      <c r="L19" s="9" t="inlineStr">
        <is>
          <t>No</t>
        </is>
      </c>
      <c r="M19" s="19" t="n">
        <v>46317</v>
      </c>
      <c r="N19" s="10" t="inlineStr">
        <is>
          <t>En espera</t>
        </is>
      </c>
      <c r="O19" s="19" t="n"/>
      <c r="P19" s="18">
        <f>IF(OR($C19="",$M19=""),"",$E$6-$M19)</f>
        <v/>
      </c>
      <c r="Q19" s="18">
        <f>IF(OR($C19="",$O19=""),"",$E$6-$O19)</f>
        <v/>
      </c>
      <c r="R19" s="20">
        <f>IF($C19="","",IF($L19&lt;&gt;"Sí","Sin acuerdo: no contactar",IF(OR($N19="Atendido",$N19="Dado de baja"),"Eliminar de la lista",IF($N19="","Completar estado",IF($M19="","Completar fecha de alta",IF($N19="Aceptó (turno cargado)","Turno cargado",IF($N19="Contactado (esperando respuesta)",IF($O19="","Completar fecha de contacto",IF($Q19&gt;=$E$7,"Oferta vencida: ofrecer a otro","Esperando respuesta")),IF($P19&gt;$E$8,"Revisar si sigue interesado",IF(OR($N19="Rechazó",$N19="Sin respuesta"),"Revisar si sigue en la lista","Disponible para ofrecer")))))))))</f>
        <v/>
      </c>
    </row>
    <row r="20" ht="18" customHeight="1">
      <c r="B20" s="18" t="n">
        <v>9</v>
      </c>
      <c r="C20" s="10" t="inlineStr">
        <is>
          <t>Inés Acosta</t>
        </is>
      </c>
      <c r="D20" s="10" t="inlineStr">
        <is>
          <t>11 5555-0109</t>
        </is>
      </c>
      <c r="E20" s="10" t="inlineStr">
        <is>
          <t>Dra. Ríos</t>
        </is>
      </c>
      <c r="F20" s="9" t="n">
        <v>30</v>
      </c>
      <c r="G20" s="10" t="inlineStr">
        <is>
          <t>Mañana</t>
        </is>
      </c>
      <c r="H20" s="10" t="inlineStr">
        <is>
          <t>Martes</t>
        </is>
      </c>
      <c r="I20" s="9" t="inlineStr">
        <is>
          <t>No</t>
        </is>
      </c>
      <c r="J20" s="10" t="inlineStr">
        <is>
          <t>Control</t>
        </is>
      </c>
      <c r="K20" s="9" t="inlineStr">
        <is>
          <t>Baja</t>
        </is>
      </c>
      <c r="L20" s="9" t="inlineStr">
        <is>
          <t>Sí</t>
        </is>
      </c>
      <c r="M20" s="19" t="n">
        <v>46323</v>
      </c>
      <c r="N20" s="10" t="inlineStr">
        <is>
          <t>Rechazó</t>
        </is>
      </c>
      <c r="O20" s="19" t="n">
        <v>46329</v>
      </c>
      <c r="P20" s="18">
        <f>IF(OR($C20="",$M20=""),"",$E$6-$M20)</f>
        <v/>
      </c>
      <c r="Q20" s="18">
        <f>IF(OR($C20="",$O20=""),"",$E$6-$O20)</f>
        <v/>
      </c>
      <c r="R20" s="20">
        <f>IF($C20="","",IF($L20&lt;&gt;"Sí","Sin acuerdo: no contactar",IF(OR($N20="Atendido",$N20="Dado de baja"),"Eliminar de la lista",IF($N20="","Completar estado",IF($M20="","Completar fecha de alta",IF($N20="Aceptó (turno cargado)","Turno cargado",IF($N20="Contactado (esperando respuesta)",IF($O20="","Completar fecha de contacto",IF($Q20&gt;=$E$7,"Oferta vencida: ofrecer a otro","Esperando respuesta")),IF($P20&gt;$E$8,"Revisar si sigue interesado",IF(OR($N20="Rechazó",$N20="Sin respuesta"),"Revisar si sigue en la lista","Disponible para ofrecer")))))))))</f>
        <v/>
      </c>
    </row>
    <row r="21" ht="18" customHeight="1">
      <c r="B21" s="18" t="n">
        <v>10</v>
      </c>
      <c r="C21" s="10" t="inlineStr">
        <is>
          <t>Julián Mora</t>
        </is>
      </c>
      <c r="D21" s="10" t="inlineStr">
        <is>
          <t>11 5555-0110</t>
        </is>
      </c>
      <c r="E21" s="10" t="inlineStr">
        <is>
          <t>Dr. Rojas</t>
        </is>
      </c>
      <c r="F21" s="9" t="n">
        <v>60</v>
      </c>
      <c r="G21" s="10" t="inlineStr">
        <is>
          <t>Tarde</t>
        </is>
      </c>
      <c r="H21" s="10" t="inlineStr">
        <is>
          <t>Jueves</t>
        </is>
      </c>
      <c r="I21" s="9" t="inlineStr">
        <is>
          <t>Sí</t>
        </is>
      </c>
      <c r="J21" s="10" t="inlineStr">
        <is>
          <t>Primera consulta</t>
        </is>
      </c>
      <c r="K21" s="9" t="inlineStr">
        <is>
          <t>Media</t>
        </is>
      </c>
      <c r="L21" s="9" t="inlineStr">
        <is>
          <t>Sí</t>
        </is>
      </c>
      <c r="M21" s="19" t="n">
        <v>46296</v>
      </c>
      <c r="N21" s="10" t="inlineStr">
        <is>
          <t>Atendido</t>
        </is>
      </c>
      <c r="O21" s="19" t="n">
        <v>46331</v>
      </c>
      <c r="P21" s="18">
        <f>IF(OR($C21="",$M21=""),"",$E$6-$M21)</f>
        <v/>
      </c>
      <c r="Q21" s="18">
        <f>IF(OR($C21="",$O21=""),"",$E$6-$O21)</f>
        <v/>
      </c>
      <c r="R21" s="20">
        <f>IF($C21="","",IF($L21&lt;&gt;"Sí","Sin acuerdo: no contactar",IF(OR($N21="Atendido",$N21="Dado de baja"),"Eliminar de la lista",IF($N21="","Completar estado",IF($M21="","Completar fecha de alta",IF($N21="Aceptó (turno cargado)","Turno cargado",IF($N21="Contactado (esperando respuesta)",IF($O21="","Completar fecha de contacto",IF($Q21&gt;=$E$7,"Oferta vencida: ofrecer a otro","Esperando respuesta")),IF($P21&gt;$E$8,"Revisar si sigue interesado",IF(OR($N21="Rechazó",$N21="Sin respuesta"),"Revisar si sigue en la lista","Disponible para ofrecer")))))))))</f>
        <v/>
      </c>
    </row>
    <row r="22" ht="18" customHeight="1">
      <c r="B22" s="18" t="n">
        <v>11</v>
      </c>
      <c r="C22" s="10" t="inlineStr">
        <is>
          <t>Karina Vega</t>
        </is>
      </c>
      <c r="D22" s="10" t="inlineStr">
        <is>
          <t>11 5555-0111</t>
        </is>
      </c>
      <c r="E22" s="10" t="inlineStr">
        <is>
          <t>Dra. Pérez</t>
        </is>
      </c>
      <c r="F22" s="9" t="n">
        <v>45</v>
      </c>
      <c r="G22" s="10" t="inlineStr">
        <is>
          <t>Mañana</t>
        </is>
      </c>
      <c r="H22" s="10" t="inlineStr">
        <is>
          <t>Lunes a miércoles</t>
        </is>
      </c>
      <c r="I22" s="9" t="inlineStr">
        <is>
          <t>No</t>
        </is>
      </c>
      <c r="J22" s="10" t="inlineStr">
        <is>
          <t>Adelantar turno</t>
        </is>
      </c>
      <c r="K22" s="9" t="inlineStr">
        <is>
          <t>Baja</t>
        </is>
      </c>
      <c r="L22" s="9" t="inlineStr">
        <is>
          <t>Sí</t>
        </is>
      </c>
      <c r="M22" s="19" t="n">
        <v>46325</v>
      </c>
      <c r="N22" s="10" t="inlineStr">
        <is>
          <t>En espera</t>
        </is>
      </c>
      <c r="O22" s="19" t="n"/>
      <c r="P22" s="18">
        <f>IF(OR($C22="",$M22=""),"",$E$6-$M22)</f>
        <v/>
      </c>
      <c r="Q22" s="18">
        <f>IF(OR($C22="",$O22=""),"",$E$6-$O22)</f>
        <v/>
      </c>
      <c r="R22" s="20">
        <f>IF($C22="","",IF($L22&lt;&gt;"Sí","Sin acuerdo: no contactar",IF(OR($N22="Atendido",$N22="Dado de baja"),"Eliminar de la lista",IF($N22="","Completar estado",IF($M22="","Completar fecha de alta",IF($N22="Aceptó (turno cargado)","Turno cargado",IF($N22="Contactado (esperando respuesta)",IF($O22="","Completar fecha de contacto",IF($Q22&gt;=$E$7,"Oferta vencida: ofrecer a otro","Esperando respuesta")),IF($P22&gt;$E$8,"Revisar si sigue interesado",IF(OR($N22="Rechazó",$N22="Sin respuesta"),"Revisar si sigue en la lista","Disponible para ofrecer")))))))))</f>
        <v/>
      </c>
    </row>
    <row r="23" ht="18" customHeight="1">
      <c r="B23" s="18" t="n">
        <v>12</v>
      </c>
      <c r="C23" s="10" t="inlineStr">
        <is>
          <t>Lucas Ferrari</t>
        </is>
      </c>
      <c r="D23" s="10" t="inlineStr">
        <is>
          <t>11 5555-0112</t>
        </is>
      </c>
      <c r="E23" s="10" t="inlineStr">
        <is>
          <t>Dra. Ríos</t>
        </is>
      </c>
      <c r="F23" s="9" t="n">
        <v>60</v>
      </c>
      <c r="G23" s="10" t="inlineStr">
        <is>
          <t>Tarde</t>
        </is>
      </c>
      <c r="H23" s="10" t="inlineStr">
        <is>
          <t>Cualquier día</t>
        </is>
      </c>
      <c r="I23" s="9" t="inlineStr">
        <is>
          <t>Sí</t>
        </is>
      </c>
      <c r="J23" s="10" t="inlineStr">
        <is>
          <t>Continuar tratamiento</t>
        </is>
      </c>
      <c r="K23" s="9" t="inlineStr">
        <is>
          <t>Alta</t>
        </is>
      </c>
      <c r="L23" s="9" t="inlineStr">
        <is>
          <t>Sí</t>
        </is>
      </c>
      <c r="M23" s="19" t="n">
        <v>46331</v>
      </c>
      <c r="N23" s="10" t="inlineStr">
        <is>
          <t>En espera</t>
        </is>
      </c>
      <c r="O23" s="19" t="n"/>
      <c r="P23" s="18">
        <f>IF(OR($C23="",$M23=""),"",$E$6-$M23)</f>
        <v/>
      </c>
      <c r="Q23" s="18">
        <f>IF(OR($C23="",$O23=""),"",$E$6-$O23)</f>
        <v/>
      </c>
      <c r="R23" s="20">
        <f>IF($C23="","",IF($L23&lt;&gt;"Sí","Sin acuerdo: no contactar",IF(OR($N23="Atendido",$N23="Dado de baja"),"Eliminar de la lista",IF($N23="","Completar estado",IF($M23="","Completar fecha de alta",IF($N23="Aceptó (turno cargado)","Turno cargado",IF($N23="Contactado (esperando respuesta)",IF($O23="","Completar fecha de contacto",IF($Q23&gt;=$E$7,"Oferta vencida: ofrecer a otro","Esperando respuesta")),IF($P23&gt;$E$8,"Revisar si sigue interesado",IF(OR($N23="Rechazó",$N23="Sin respuesta"),"Revisar si sigue en la lista","Disponible para ofrecer")))))))))</f>
        <v/>
      </c>
    </row>
    <row r="24" ht="18" customHeight="1">
      <c r="B24" s="18" t="n">
        <v>13</v>
      </c>
      <c r="C24" s="10" t="inlineStr">
        <is>
          <t>Marta Quiroga</t>
        </is>
      </c>
      <c r="D24" s="10" t="inlineStr">
        <is>
          <t>11 5555-0113</t>
        </is>
      </c>
      <c r="E24" s="10" t="inlineStr">
        <is>
          <t>Dr. Rojas</t>
        </is>
      </c>
      <c r="F24" s="9" t="n">
        <v>30</v>
      </c>
      <c r="G24" s="10" t="inlineStr">
        <is>
          <t>Mañana</t>
        </is>
      </c>
      <c r="H24" s="10" t="inlineStr">
        <is>
          <t>Viernes</t>
        </is>
      </c>
      <c r="I24" s="9" t="inlineStr">
        <is>
          <t>No</t>
        </is>
      </c>
      <c r="J24" s="10" t="inlineStr">
        <is>
          <t>Control</t>
        </is>
      </c>
      <c r="K24" s="9" t="inlineStr">
        <is>
          <t>Baja</t>
        </is>
      </c>
      <c r="L24" s="9" t="inlineStr">
        <is>
          <t>Sí</t>
        </is>
      </c>
      <c r="M24" s="19" t="n">
        <v>46266</v>
      </c>
      <c r="N24" s="10" t="inlineStr">
        <is>
          <t>Dado de baja</t>
        </is>
      </c>
      <c r="O24" s="19" t="n">
        <v>46310</v>
      </c>
      <c r="P24" s="18">
        <f>IF(OR($C24="",$M24=""),"",$E$6-$M24)</f>
        <v/>
      </c>
      <c r="Q24" s="18">
        <f>IF(OR($C24="",$O24=""),"",$E$6-$O24)</f>
        <v/>
      </c>
      <c r="R24" s="20">
        <f>IF($C24="","",IF($L24&lt;&gt;"Sí","Sin acuerdo: no contactar",IF(OR($N24="Atendido",$N24="Dado de baja"),"Eliminar de la lista",IF($N24="","Completar estado",IF($M24="","Completar fecha de alta",IF($N24="Aceptó (turno cargado)","Turno cargado",IF($N24="Contactado (esperando respuesta)",IF($O24="","Completar fecha de contacto",IF($Q24&gt;=$E$7,"Oferta vencida: ofrecer a otro","Esperando respuesta")),IF($P24&gt;$E$8,"Revisar si sigue interesado",IF(OR($N24="Rechazó",$N24="Sin respuesta"),"Revisar si sigue en la lista","Disponible para ofrecer")))))))))</f>
        <v/>
      </c>
    </row>
    <row r="25" ht="18" customHeight="1">
      <c r="B25" s="18" t="n">
        <v>14</v>
      </c>
      <c r="C25" s="10" t="inlineStr">
        <is>
          <t>Nicolás Peralta</t>
        </is>
      </c>
      <c r="D25" s="10" t="inlineStr">
        <is>
          <t>11 5555-0114</t>
        </is>
      </c>
      <c r="E25" s="10" t="inlineStr">
        <is>
          <t>Dra. Pérez</t>
        </is>
      </c>
      <c r="F25" s="9" t="n">
        <v>45</v>
      </c>
      <c r="G25" s="10" t="inlineStr">
        <is>
          <t>Tarde</t>
        </is>
      </c>
      <c r="H25" s="10" t="inlineStr">
        <is>
          <t>Lunes</t>
        </is>
      </c>
      <c r="I25" s="9" t="inlineStr">
        <is>
          <t>No</t>
        </is>
      </c>
      <c r="J25" s="10" t="inlineStr">
        <is>
          <t>Adelantar turno</t>
        </is>
      </c>
      <c r="K25" s="9" t="inlineStr">
        <is>
          <t>Media</t>
        </is>
      </c>
      <c r="L25" s="9" t="inlineStr">
        <is>
          <t>Sí</t>
        </is>
      </c>
      <c r="M25" s="19" t="n">
        <v>46332</v>
      </c>
      <c r="N25" s="10" t="inlineStr">
        <is>
          <t>Contactado (esperando respuesta)</t>
        </is>
      </c>
      <c r="O25" s="19" t="n">
        <v>46335</v>
      </c>
      <c r="P25" s="18">
        <f>IF(OR($C25="",$M25=""),"",$E$6-$M25)</f>
        <v/>
      </c>
      <c r="Q25" s="18">
        <f>IF(OR($C25="",$O25=""),"",$E$6-$O25)</f>
        <v/>
      </c>
      <c r="R25" s="20">
        <f>IF($C25="","",IF($L25&lt;&gt;"Sí","Sin acuerdo: no contactar",IF(OR($N25="Atendido",$N25="Dado de baja"),"Eliminar de la lista",IF($N25="","Completar estado",IF($M25="","Completar fecha de alta",IF($N25="Aceptó (turno cargado)","Turno cargado",IF($N25="Contactado (esperando respuesta)",IF($O25="","Completar fecha de contacto",IF($Q25&gt;=$E$7,"Oferta vencida: ofrecer a otro","Esperando respuesta")),IF($P25&gt;$E$8,"Revisar si sigue interesado",IF(OR($N25="Rechazó",$N25="Sin respuesta"),"Revisar si sigue en la lista","Disponible para ofrecer")))))))))</f>
        <v/>
      </c>
    </row>
    <row r="26" ht="18" customHeight="1">
      <c r="B26" s="18" t="n">
        <v>15</v>
      </c>
      <c r="C26" s="10" t="inlineStr">
        <is>
          <t>Olga Ruiz</t>
        </is>
      </c>
      <c r="D26" s="10" t="inlineStr">
        <is>
          <t>11 5555-0115</t>
        </is>
      </c>
      <c r="E26" s="10" t="inlineStr">
        <is>
          <t>Dra. Ríos</t>
        </is>
      </c>
      <c r="F26" s="9" t="n">
        <v>30</v>
      </c>
      <c r="G26" s="10" t="inlineStr">
        <is>
          <t>Mañana</t>
        </is>
      </c>
      <c r="H26" s="10" t="inlineStr">
        <is>
          <t>Cualquier día</t>
        </is>
      </c>
      <c r="I26" s="9" t="inlineStr">
        <is>
          <t>Sí</t>
        </is>
      </c>
      <c r="J26" s="10" t="inlineStr">
        <is>
          <t>Primera consulta</t>
        </is>
      </c>
      <c r="K26" s="9" t="inlineStr">
        <is>
          <t>Media</t>
        </is>
      </c>
      <c r="L26" s="9" t="inlineStr">
        <is>
          <t>Sí</t>
        </is>
      </c>
      <c r="M26" s="19" t="n">
        <v>46309</v>
      </c>
      <c r="N26" s="10" t="inlineStr">
        <is>
          <t>Sin respuesta</t>
        </is>
      </c>
      <c r="O26" s="19" t="n">
        <v>46330</v>
      </c>
      <c r="P26" s="18">
        <f>IF(OR($C26="",$M26=""),"",$E$6-$M26)</f>
        <v/>
      </c>
      <c r="Q26" s="18">
        <f>IF(OR($C26="",$O26=""),"",$E$6-$O26)</f>
        <v/>
      </c>
      <c r="R26" s="20">
        <f>IF($C26="","",IF($L26&lt;&gt;"Sí","Sin acuerdo: no contactar",IF(OR($N26="Atendido",$N26="Dado de baja"),"Eliminar de la lista",IF($N26="","Completar estado",IF($M26="","Completar fecha de alta",IF($N26="Aceptó (turno cargado)","Turno cargado",IF($N26="Contactado (esperando respuesta)",IF($O26="","Completar fecha de contacto",IF($Q26&gt;=$E$7,"Oferta vencida: ofrecer a otro","Esperando respuesta")),IF($P26&gt;$E$8,"Revisar si sigue interesado",IF(OR($N26="Rechazó",$N26="Sin respuesta"),"Revisar si sigue en la lista","Disponible para ofrecer")))))))))</f>
        <v/>
      </c>
    </row>
  </sheetData>
  <autoFilter ref="B11:R26"/>
  <mergeCells count="19">
    <mergeCell ref="B8:D8"/>
    <mergeCell ref="J3:M3"/>
    <mergeCell ref="G8:H8"/>
    <mergeCell ref="G7:H7"/>
    <mergeCell ref="J8:M8"/>
    <mergeCell ref="G6:H6"/>
    <mergeCell ref="J5:M5"/>
    <mergeCell ref="B6:D6"/>
    <mergeCell ref="G3:H3"/>
    <mergeCell ref="B5:D5"/>
    <mergeCell ref="J9:M9"/>
    <mergeCell ref="B4:D4"/>
    <mergeCell ref="G5:H5"/>
    <mergeCell ref="J6:M6"/>
    <mergeCell ref="B7:D7"/>
    <mergeCell ref="G4:H4"/>
    <mergeCell ref="J10:R10"/>
    <mergeCell ref="J4:M4"/>
    <mergeCell ref="J7:M7"/>
  </mergeCells>
  <conditionalFormatting sqref="R12:R26">
    <cfRule type="expression" priority="1" dxfId="0">
      <formula>LEFT($R12,6)="Oferta"</formula>
    </cfRule>
    <cfRule type="expression" priority="2" dxfId="0">
      <formula>LEFT($R12,3)="Sin"</formula>
    </cfRule>
    <cfRule type="expression" priority="3" dxfId="1">
      <formula>LEFT($R12,8)="Eliminar"</formula>
    </cfRule>
    <cfRule type="expression" priority="4" dxfId="2">
      <formula>LEFT($R12,7)="Revisar"</formula>
    </cfRule>
    <cfRule type="expression" priority="5" dxfId="3">
      <formula>LEFT($R12,10)="Completar "</formula>
    </cfRule>
    <cfRule type="expression" priority="6" dxfId="4">
      <formula>$R12="Disponible para ofrecer"</formula>
    </cfRule>
    <cfRule type="expression" priority="7" dxfId="5">
      <formula>OR($R12="Esperando respuesta",$R12="Turno cargado")</formula>
    </cfRule>
  </conditionalFormatting>
  <dataValidations count="8">
    <dataValidation sqref="E12:E26" showDropDown="0" showInputMessage="0" showErrorMessage="1" allowBlank="1" errorTitle="Valor no válido" error="Elegí un profesional de la lista (se carga arriba, en «Profesionales»)." type="list">
      <formula1>=$G$4:$G$8</formula1>
    </dataValidation>
    <dataValidation sqref="F12:F26" showDropDown="0" showInputMessage="0" showErrorMessage="1" allowBlank="1" errorTitle="Valor no válido" error="Elegí un valor de la lista." type="list">
      <formula1>"30,45,60,90"</formula1>
    </dataValidation>
    <dataValidation sqref="G12:G26" showDropDown="0" showInputMessage="0" showErrorMessage="1" allowBlank="1" errorTitle="Valor no válido" error="Elegí un valor de la lista." type="list">
      <formula1>"Mañana,Tarde,Mañana y tarde"</formula1>
    </dataValidation>
    <dataValidation sqref="I12:I26 L12:L26" showDropDown="0" showInputMessage="0" showErrorMessage="1" allowBlank="1" errorTitle="Valor no válido" error="Elegí un valor de la lista." type="list">
      <formula1>"Sí,No"</formula1>
    </dataValidation>
    <dataValidation sqref="J12:J26" showDropDown="0" showInputMessage="0" showErrorMessage="1" allowBlank="1" errorTitle="Valor no válido" error="Elegí un valor de la lista." type="list">
      <formula1>"Adelantar turno,Continuar tratamiento,Control,Primera consulta,Molestia no urgente,Otro"</formula1>
    </dataValidation>
    <dataValidation sqref="K12:K26" showDropDown="0" showInputMessage="0" showErrorMessage="1" allowBlank="1" errorTitle="Valor no válido" error="Elegí un valor de la lista." type="list">
      <formula1>"Alta,Media,Baja"</formula1>
    </dataValidation>
    <dataValidation sqref="N12:N26" showDropDown="0" showInputMessage="0" showErrorMessage="1" allowBlank="1" errorTitle="Valor no válido" error="Elegí un valor de la lista." type="list">
      <formula1>"En espera,Contactado (esperando respuesta),Aceptó (turno cargado),Rechazó,Sin respuesta,Atendido,Dado de baja"</formula1>
    </dataValidation>
    <dataValidation sqref="M12:M26 O12:O26" showDropDown="0" showInputMessage="0" showErrorMessage="1" allowBlank="1" errorTitle="Fecha no válida" error="Ingresá una fecha (dd/mm/aaaa)." type="date" operator="greaterThan">
      <formula1>36526</formula1>
    </dataValidation>
  </dataValidations>
  <pageMargins left="0.75" right="0.75" top="1" bottom="1" header="0.5" footer="0.5"/>
  <pageSetup orientation="landscape" fitToHeight="0" fitToWidth="1"/>
</worksheet>
</file>

<file path=xl/worksheets/sheet3.xml><?xml version="1.0" encoding="utf-8"?>
<worksheet xmlns="http://schemas.openxmlformats.org/spreadsheetml/2006/main">
  <sheetPr>
    <tabColor rgb="0016A34A"/>
    <outlinePr summaryBelow="1" summaryRight="1"/>
    <pageSetUpPr fitToPage="1"/>
  </sheetPr>
  <dimension ref="B2:R71"/>
  <sheetViews>
    <sheetView showGridLines="0" workbookViewId="0">
      <pane xSplit="3" ySplit="11" topLeftCell="D1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" customWidth="1" min="1" max="1"/>
    <col width="5" customWidth="1" min="2" max="2"/>
    <col width="22" customWidth="1" min="3" max="3"/>
    <col width="19" customWidth="1" min="4" max="4"/>
    <col width="15" customWidth="1" min="5" max="5"/>
    <col width="12" customWidth="1" min="6" max="6"/>
    <col width="15" customWidth="1" min="7" max="7"/>
    <col width="18" customWidth="1" min="8" max="8"/>
    <col width="12" customWidth="1" min="9" max="9"/>
    <col width="22" customWidth="1" min="10" max="10"/>
    <col width="10" customWidth="1" min="11" max="11"/>
    <col width="11" customWidth="1" min="12" max="12"/>
    <col width="12" customWidth="1" min="13" max="13"/>
    <col width="30" customWidth="1" min="14" max="14"/>
    <col width="12" customWidth="1" min="15" max="15"/>
    <col width="9" customWidth="1" min="16" max="16"/>
    <col width="11" customWidth="1" min="17" max="17"/>
    <col width="32" customWidth="1" min="18" max="18"/>
  </cols>
  <sheetData>
    <row r="2" ht="24" customHeight="1">
      <c r="B2" s="1" t="inlineStr">
        <is>
          <t>Lista de espera odontológica</t>
        </is>
      </c>
    </row>
    <row r="3">
      <c r="B3" s="2" t="inlineStr">
        <is>
          <t>Planilla de DentalSoft para organizar a los pacientes que quieren un turno más pronto. Las celdas amarillas se completan; las grises se calculan solas.</t>
        </is>
      </c>
      <c r="G3" s="7" t="inlineStr">
        <is>
          <t>Profesionales (alimentan la lista desplegable)</t>
        </is>
      </c>
      <c r="J3" s="7" t="inlineStr">
        <is>
          <t>Resumen</t>
        </is>
      </c>
    </row>
    <row r="4">
      <c r="B4" s="8" t="inlineStr">
        <is>
          <t>Consultorio</t>
        </is>
      </c>
      <c r="E4" s="9" t="n"/>
      <c r="G4" s="10" t="n"/>
      <c r="H4" s="11" t="n"/>
      <c r="J4" s="12" t="inlineStr">
        <is>
          <t>Pacientes activos en la lista</t>
        </is>
      </c>
      <c r="K4" s="11" t="n"/>
      <c r="L4" s="11" t="n"/>
      <c r="M4" s="11" t="n"/>
      <c r="N4" s="13">
        <f>SUMPRODUCT(($C$12:$C$71&lt;&gt;"")*($N$12:$N$71&lt;&gt;"Atendido")*($N$12:$N$71&lt;&gt;"Dado de baja"))</f>
        <v/>
      </c>
    </row>
    <row r="5">
      <c r="B5" s="8" t="inlineStr">
        <is>
          <t>Fecha de revisión (vacía = hoy)</t>
        </is>
      </c>
      <c r="E5" s="14" t="n"/>
      <c r="G5" s="10" t="n"/>
      <c r="H5" s="11" t="n"/>
      <c r="J5" s="12" t="inlineStr">
        <is>
          <t>Disponibles para ofrecer</t>
        </is>
      </c>
      <c r="K5" s="11" t="n"/>
      <c r="L5" s="11" t="n"/>
      <c r="M5" s="11" t="n"/>
      <c r="N5" s="13">
        <f>COUNTIF($R$12:$R$71,"Disponible para ofrecer")</f>
        <v/>
      </c>
    </row>
    <row r="6">
      <c r="B6" s="8" t="inlineStr">
        <is>
          <t>Fecha usada para los cálculos</t>
        </is>
      </c>
      <c r="E6" s="15">
        <f>IF(E5="",TODAY(),E5)</f>
        <v/>
      </c>
      <c r="G6" s="10" t="n"/>
      <c r="H6" s="11" t="n"/>
      <c r="J6" s="12" t="inlineStr">
        <is>
          <t>Esperando respuesta</t>
        </is>
      </c>
      <c r="K6" s="11" t="n"/>
      <c r="L6" s="11" t="n"/>
      <c r="M6" s="11" t="n"/>
      <c r="N6" s="13">
        <f>COUNTIF($R$12:$R$71,"Esperando respuesta")</f>
        <v/>
      </c>
    </row>
    <row r="7">
      <c r="B7" s="8" t="inlineStr">
        <is>
          <t>Días para dar por vencida una oferta sin respuesta</t>
        </is>
      </c>
      <c r="E7" s="16" t="n">
        <v>1</v>
      </c>
      <c r="G7" s="10" t="n"/>
      <c r="H7" s="11" t="n"/>
      <c r="J7" s="12" t="inlineStr">
        <is>
          <t>Ofertas vencidas</t>
        </is>
      </c>
      <c r="K7" s="11" t="n"/>
      <c r="L7" s="11" t="n"/>
      <c r="M7" s="11" t="n"/>
      <c r="N7" s="13">
        <f>COUNTIF($R$12:$R$71,"Oferta vencida*")</f>
        <v/>
      </c>
    </row>
    <row r="8">
      <c r="B8" s="8" t="inlineStr">
        <is>
          <t>Días en la lista para revisar si sigue interesado</t>
        </is>
      </c>
      <c r="E8" s="16" t="n">
        <v>60</v>
      </c>
      <c r="G8" s="10" t="n"/>
      <c r="H8" s="11" t="n"/>
      <c r="J8" s="12" t="inlineStr">
        <is>
          <t>A revisar (interés o permanencia)</t>
        </is>
      </c>
      <c r="K8" s="11" t="n"/>
      <c r="L8" s="11" t="n"/>
      <c r="M8" s="11" t="n"/>
      <c r="N8" s="13">
        <f>COUNTIF($R$12:$R$71,"Revisar*")</f>
        <v/>
      </c>
    </row>
    <row r="9" ht="6" customHeight="1">
      <c r="J9" s="12" t="inlineStr">
        <is>
          <t>A eliminar de la lista</t>
        </is>
      </c>
      <c r="K9" s="11" t="n"/>
      <c r="L9" s="11" t="n"/>
      <c r="M9" s="11" t="n"/>
      <c r="N9" s="13">
        <f>COUNTIF($R$12:$R$71,"Eliminar*")</f>
        <v/>
      </c>
    </row>
    <row r="10">
      <c r="J10" s="2" t="inlineStr">
        <is>
          <t>Filtros: usá las flechas de la fila de títulos para filtrar por profesional, franja, duración, estado o fecha de contacto.</t>
        </is>
      </c>
    </row>
    <row r="11" ht="54" customHeight="1">
      <c r="B11" s="17" t="inlineStr">
        <is>
          <t>N°</t>
        </is>
      </c>
      <c r="C11" s="17" t="inlineStr">
        <is>
          <t>Paciente</t>
        </is>
      </c>
      <c r="D11" s="17" t="inlineStr">
        <is>
          <t>Teléfono (el que indicó para esto)</t>
        </is>
      </c>
      <c r="E11" s="17" t="inlineStr">
        <is>
          <t>Profesional</t>
        </is>
      </c>
      <c r="F11" s="17" t="inlineStr">
        <is>
          <t>Duración que necesita (min)</t>
        </is>
      </c>
      <c r="G11" s="17" t="inlineStr">
        <is>
          <t>Franja</t>
        </is>
      </c>
      <c r="H11" s="17" t="inlineStr">
        <is>
          <t>Días posibles</t>
        </is>
      </c>
      <c r="I11" s="17" t="inlineStr">
        <is>
          <t>Mismo día con poco aviso</t>
        </is>
      </c>
      <c r="J11" s="17" t="inlineStr">
        <is>
          <t>Motivo (en general, sin detalle clínico)</t>
        </is>
      </c>
      <c r="K11" s="17" t="inlineStr">
        <is>
          <t>Prioridad</t>
        </is>
      </c>
      <c r="L11" s="17" t="inlineStr">
        <is>
          <t>Acepta ser contactado</t>
        </is>
      </c>
      <c r="M11" s="17" t="inlineStr">
        <is>
          <t>Fecha de alta en la lista</t>
        </is>
      </c>
      <c r="N11" s="17" t="inlineStr">
        <is>
          <t>Estado</t>
        </is>
      </c>
      <c r="O11" s="17" t="inlineStr">
        <is>
          <t>Fecha del último contacto</t>
        </is>
      </c>
      <c r="P11" s="17" t="inlineStr">
        <is>
          <t>Días en la lista</t>
        </is>
      </c>
      <c r="Q11" s="17" t="inlineStr">
        <is>
          <t>Días desde el último contacto</t>
        </is>
      </c>
      <c r="R11" s="17" t="inlineStr">
        <is>
          <t>Alerta</t>
        </is>
      </c>
    </row>
    <row r="12" ht="18" customHeight="1">
      <c r="B12" s="18" t="n">
        <v>1</v>
      </c>
      <c r="C12" s="10" t="n"/>
      <c r="D12" s="10" t="n"/>
      <c r="E12" s="10" t="n"/>
      <c r="F12" s="9" t="n"/>
      <c r="G12" s="10" t="n"/>
      <c r="H12" s="10" t="n"/>
      <c r="I12" s="9" t="n"/>
      <c r="J12" s="10" t="n"/>
      <c r="K12" s="9" t="n"/>
      <c r="L12" s="9" t="n"/>
      <c r="M12" s="19" t="n"/>
      <c r="N12" s="10" t="n"/>
      <c r="O12" s="19" t="n"/>
      <c r="P12" s="18">
        <f>IF(OR($C12="",$M12=""),"",$E$6-$M12)</f>
        <v/>
      </c>
      <c r="Q12" s="18">
        <f>IF(OR($C12="",$O12=""),"",$E$6-$O12)</f>
        <v/>
      </c>
      <c r="R12" s="20">
        <f>IF($C12="","",IF($L12&lt;&gt;"Sí","Sin acuerdo: no contactar",IF(OR($N12="Atendido",$N12="Dado de baja"),"Eliminar de la lista",IF($N12="","Completar estado",IF($M12="","Completar fecha de alta",IF($N12="Aceptó (turno cargado)","Turno cargado",IF($N12="Contactado (esperando respuesta)",IF($O12="","Completar fecha de contacto",IF($Q12&gt;=$E$7,"Oferta vencida: ofrecer a otro","Esperando respuesta")),IF($P12&gt;$E$8,"Revisar si sigue interesado",IF(OR($N12="Rechazó",$N12="Sin respuesta"),"Revisar si sigue en la lista","Disponible para ofrecer")))))))))</f>
        <v/>
      </c>
    </row>
    <row r="13" ht="18" customHeight="1">
      <c r="B13" s="18" t="n">
        <v>2</v>
      </c>
      <c r="C13" s="10" t="n"/>
      <c r="D13" s="10" t="n"/>
      <c r="E13" s="10" t="n"/>
      <c r="F13" s="9" t="n"/>
      <c r="G13" s="10" t="n"/>
      <c r="H13" s="10" t="n"/>
      <c r="I13" s="9" t="n"/>
      <c r="J13" s="10" t="n"/>
      <c r="K13" s="9" t="n"/>
      <c r="L13" s="9" t="n"/>
      <c r="M13" s="19" t="n"/>
      <c r="N13" s="10" t="n"/>
      <c r="O13" s="19" t="n"/>
      <c r="P13" s="18">
        <f>IF(OR($C13="",$M13=""),"",$E$6-$M13)</f>
        <v/>
      </c>
      <c r="Q13" s="18">
        <f>IF(OR($C13="",$O13=""),"",$E$6-$O13)</f>
        <v/>
      </c>
      <c r="R13" s="20">
        <f>IF($C13="","",IF($L13&lt;&gt;"Sí","Sin acuerdo: no contactar",IF(OR($N13="Atendido",$N13="Dado de baja"),"Eliminar de la lista",IF($N13="","Completar estado",IF($M13="","Completar fecha de alta",IF($N13="Aceptó (turno cargado)","Turno cargado",IF($N13="Contactado (esperando respuesta)",IF($O13="","Completar fecha de contacto",IF($Q13&gt;=$E$7,"Oferta vencida: ofrecer a otro","Esperando respuesta")),IF($P13&gt;$E$8,"Revisar si sigue interesado",IF(OR($N13="Rechazó",$N13="Sin respuesta"),"Revisar si sigue en la lista","Disponible para ofrecer")))))))))</f>
        <v/>
      </c>
    </row>
    <row r="14" ht="18" customHeight="1">
      <c r="B14" s="18" t="n">
        <v>3</v>
      </c>
      <c r="C14" s="10" t="n"/>
      <c r="D14" s="10" t="n"/>
      <c r="E14" s="10" t="n"/>
      <c r="F14" s="9" t="n"/>
      <c r="G14" s="10" t="n"/>
      <c r="H14" s="10" t="n"/>
      <c r="I14" s="9" t="n"/>
      <c r="J14" s="10" t="n"/>
      <c r="K14" s="9" t="n"/>
      <c r="L14" s="9" t="n"/>
      <c r="M14" s="19" t="n"/>
      <c r="N14" s="10" t="n"/>
      <c r="O14" s="19" t="n"/>
      <c r="P14" s="18">
        <f>IF(OR($C14="",$M14=""),"",$E$6-$M14)</f>
        <v/>
      </c>
      <c r="Q14" s="18">
        <f>IF(OR($C14="",$O14=""),"",$E$6-$O14)</f>
        <v/>
      </c>
      <c r="R14" s="20">
        <f>IF($C14="","",IF($L14&lt;&gt;"Sí","Sin acuerdo: no contactar",IF(OR($N14="Atendido",$N14="Dado de baja"),"Eliminar de la lista",IF($N14="","Completar estado",IF($M14="","Completar fecha de alta",IF($N14="Aceptó (turno cargado)","Turno cargado",IF($N14="Contactado (esperando respuesta)",IF($O14="","Completar fecha de contacto",IF($Q14&gt;=$E$7,"Oferta vencida: ofrecer a otro","Esperando respuesta")),IF($P14&gt;$E$8,"Revisar si sigue interesado",IF(OR($N14="Rechazó",$N14="Sin respuesta"),"Revisar si sigue en la lista","Disponible para ofrecer")))))))))</f>
        <v/>
      </c>
    </row>
    <row r="15" ht="18" customHeight="1">
      <c r="B15" s="18" t="n">
        <v>4</v>
      </c>
      <c r="C15" s="10" t="n"/>
      <c r="D15" s="10" t="n"/>
      <c r="E15" s="10" t="n"/>
      <c r="F15" s="9" t="n"/>
      <c r="G15" s="10" t="n"/>
      <c r="H15" s="10" t="n"/>
      <c r="I15" s="9" t="n"/>
      <c r="J15" s="10" t="n"/>
      <c r="K15" s="9" t="n"/>
      <c r="L15" s="9" t="n"/>
      <c r="M15" s="19" t="n"/>
      <c r="N15" s="10" t="n"/>
      <c r="O15" s="19" t="n"/>
      <c r="P15" s="18">
        <f>IF(OR($C15="",$M15=""),"",$E$6-$M15)</f>
        <v/>
      </c>
      <c r="Q15" s="18">
        <f>IF(OR($C15="",$O15=""),"",$E$6-$O15)</f>
        <v/>
      </c>
      <c r="R15" s="20">
        <f>IF($C15="","",IF($L15&lt;&gt;"Sí","Sin acuerdo: no contactar",IF(OR($N15="Atendido",$N15="Dado de baja"),"Eliminar de la lista",IF($N15="","Completar estado",IF($M15="","Completar fecha de alta",IF($N15="Aceptó (turno cargado)","Turno cargado",IF($N15="Contactado (esperando respuesta)",IF($O15="","Completar fecha de contacto",IF($Q15&gt;=$E$7,"Oferta vencida: ofrecer a otro","Esperando respuesta")),IF($P15&gt;$E$8,"Revisar si sigue interesado",IF(OR($N15="Rechazó",$N15="Sin respuesta"),"Revisar si sigue en la lista","Disponible para ofrecer")))))))))</f>
        <v/>
      </c>
    </row>
    <row r="16" ht="18" customHeight="1">
      <c r="B16" s="18" t="n">
        <v>5</v>
      </c>
      <c r="C16" s="10" t="n"/>
      <c r="D16" s="10" t="n"/>
      <c r="E16" s="10" t="n"/>
      <c r="F16" s="9" t="n"/>
      <c r="G16" s="10" t="n"/>
      <c r="H16" s="10" t="n"/>
      <c r="I16" s="9" t="n"/>
      <c r="J16" s="10" t="n"/>
      <c r="K16" s="9" t="n"/>
      <c r="L16" s="9" t="n"/>
      <c r="M16" s="19" t="n"/>
      <c r="N16" s="10" t="n"/>
      <c r="O16" s="19" t="n"/>
      <c r="P16" s="18">
        <f>IF(OR($C16="",$M16=""),"",$E$6-$M16)</f>
        <v/>
      </c>
      <c r="Q16" s="18">
        <f>IF(OR($C16="",$O16=""),"",$E$6-$O16)</f>
        <v/>
      </c>
      <c r="R16" s="20">
        <f>IF($C16="","",IF($L16&lt;&gt;"Sí","Sin acuerdo: no contactar",IF(OR($N16="Atendido",$N16="Dado de baja"),"Eliminar de la lista",IF($N16="","Completar estado",IF($M16="","Completar fecha de alta",IF($N16="Aceptó (turno cargado)","Turno cargado",IF($N16="Contactado (esperando respuesta)",IF($O16="","Completar fecha de contacto",IF($Q16&gt;=$E$7,"Oferta vencida: ofrecer a otro","Esperando respuesta")),IF($P16&gt;$E$8,"Revisar si sigue interesado",IF(OR($N16="Rechazó",$N16="Sin respuesta"),"Revisar si sigue en la lista","Disponible para ofrecer")))))))))</f>
        <v/>
      </c>
    </row>
    <row r="17" ht="18" customHeight="1">
      <c r="B17" s="18" t="n">
        <v>6</v>
      </c>
      <c r="C17" s="10" t="n"/>
      <c r="D17" s="10" t="n"/>
      <c r="E17" s="10" t="n"/>
      <c r="F17" s="9" t="n"/>
      <c r="G17" s="10" t="n"/>
      <c r="H17" s="10" t="n"/>
      <c r="I17" s="9" t="n"/>
      <c r="J17" s="10" t="n"/>
      <c r="K17" s="9" t="n"/>
      <c r="L17" s="9" t="n"/>
      <c r="M17" s="19" t="n"/>
      <c r="N17" s="10" t="n"/>
      <c r="O17" s="19" t="n"/>
      <c r="P17" s="18">
        <f>IF(OR($C17="",$M17=""),"",$E$6-$M17)</f>
        <v/>
      </c>
      <c r="Q17" s="18">
        <f>IF(OR($C17="",$O17=""),"",$E$6-$O17)</f>
        <v/>
      </c>
      <c r="R17" s="20">
        <f>IF($C17="","",IF($L17&lt;&gt;"Sí","Sin acuerdo: no contactar",IF(OR($N17="Atendido",$N17="Dado de baja"),"Eliminar de la lista",IF($N17="","Completar estado",IF($M17="","Completar fecha de alta",IF($N17="Aceptó (turno cargado)","Turno cargado",IF($N17="Contactado (esperando respuesta)",IF($O17="","Completar fecha de contacto",IF($Q17&gt;=$E$7,"Oferta vencida: ofrecer a otro","Esperando respuesta")),IF($P17&gt;$E$8,"Revisar si sigue interesado",IF(OR($N17="Rechazó",$N17="Sin respuesta"),"Revisar si sigue en la lista","Disponible para ofrecer")))))))))</f>
        <v/>
      </c>
    </row>
    <row r="18" ht="18" customHeight="1">
      <c r="B18" s="18" t="n">
        <v>7</v>
      </c>
      <c r="C18" s="10" t="n"/>
      <c r="D18" s="10" t="n"/>
      <c r="E18" s="10" t="n"/>
      <c r="F18" s="9" t="n"/>
      <c r="G18" s="10" t="n"/>
      <c r="H18" s="10" t="n"/>
      <c r="I18" s="9" t="n"/>
      <c r="J18" s="10" t="n"/>
      <c r="K18" s="9" t="n"/>
      <c r="L18" s="9" t="n"/>
      <c r="M18" s="19" t="n"/>
      <c r="N18" s="10" t="n"/>
      <c r="O18" s="19" t="n"/>
      <c r="P18" s="18">
        <f>IF(OR($C18="",$M18=""),"",$E$6-$M18)</f>
        <v/>
      </c>
      <c r="Q18" s="18">
        <f>IF(OR($C18="",$O18=""),"",$E$6-$O18)</f>
        <v/>
      </c>
      <c r="R18" s="20">
        <f>IF($C18="","",IF($L18&lt;&gt;"Sí","Sin acuerdo: no contactar",IF(OR($N18="Atendido",$N18="Dado de baja"),"Eliminar de la lista",IF($N18="","Completar estado",IF($M18="","Completar fecha de alta",IF($N18="Aceptó (turno cargado)","Turno cargado",IF($N18="Contactado (esperando respuesta)",IF($O18="","Completar fecha de contacto",IF($Q18&gt;=$E$7,"Oferta vencida: ofrecer a otro","Esperando respuesta")),IF($P18&gt;$E$8,"Revisar si sigue interesado",IF(OR($N18="Rechazó",$N18="Sin respuesta"),"Revisar si sigue en la lista","Disponible para ofrecer")))))))))</f>
        <v/>
      </c>
    </row>
    <row r="19" ht="18" customHeight="1">
      <c r="B19" s="18" t="n">
        <v>8</v>
      </c>
      <c r="C19" s="10" t="n"/>
      <c r="D19" s="10" t="n"/>
      <c r="E19" s="10" t="n"/>
      <c r="F19" s="9" t="n"/>
      <c r="G19" s="10" t="n"/>
      <c r="H19" s="10" t="n"/>
      <c r="I19" s="9" t="n"/>
      <c r="J19" s="10" t="n"/>
      <c r="K19" s="9" t="n"/>
      <c r="L19" s="9" t="n"/>
      <c r="M19" s="19" t="n"/>
      <c r="N19" s="10" t="n"/>
      <c r="O19" s="19" t="n"/>
      <c r="P19" s="18">
        <f>IF(OR($C19="",$M19=""),"",$E$6-$M19)</f>
        <v/>
      </c>
      <c r="Q19" s="18">
        <f>IF(OR($C19="",$O19=""),"",$E$6-$O19)</f>
        <v/>
      </c>
      <c r="R19" s="20">
        <f>IF($C19="","",IF($L19&lt;&gt;"Sí","Sin acuerdo: no contactar",IF(OR($N19="Atendido",$N19="Dado de baja"),"Eliminar de la lista",IF($N19="","Completar estado",IF($M19="","Completar fecha de alta",IF($N19="Aceptó (turno cargado)","Turno cargado",IF($N19="Contactado (esperando respuesta)",IF($O19="","Completar fecha de contacto",IF($Q19&gt;=$E$7,"Oferta vencida: ofrecer a otro","Esperando respuesta")),IF($P19&gt;$E$8,"Revisar si sigue interesado",IF(OR($N19="Rechazó",$N19="Sin respuesta"),"Revisar si sigue en la lista","Disponible para ofrecer")))))))))</f>
        <v/>
      </c>
    </row>
    <row r="20" ht="18" customHeight="1">
      <c r="B20" s="18" t="n">
        <v>9</v>
      </c>
      <c r="C20" s="10" t="n"/>
      <c r="D20" s="10" t="n"/>
      <c r="E20" s="10" t="n"/>
      <c r="F20" s="9" t="n"/>
      <c r="G20" s="10" t="n"/>
      <c r="H20" s="10" t="n"/>
      <c r="I20" s="9" t="n"/>
      <c r="J20" s="10" t="n"/>
      <c r="K20" s="9" t="n"/>
      <c r="L20" s="9" t="n"/>
      <c r="M20" s="19" t="n"/>
      <c r="N20" s="10" t="n"/>
      <c r="O20" s="19" t="n"/>
      <c r="P20" s="18">
        <f>IF(OR($C20="",$M20=""),"",$E$6-$M20)</f>
        <v/>
      </c>
      <c r="Q20" s="18">
        <f>IF(OR($C20="",$O20=""),"",$E$6-$O20)</f>
        <v/>
      </c>
      <c r="R20" s="20">
        <f>IF($C20="","",IF($L20&lt;&gt;"Sí","Sin acuerdo: no contactar",IF(OR($N20="Atendido",$N20="Dado de baja"),"Eliminar de la lista",IF($N20="","Completar estado",IF($M20="","Completar fecha de alta",IF($N20="Aceptó (turno cargado)","Turno cargado",IF($N20="Contactado (esperando respuesta)",IF($O20="","Completar fecha de contacto",IF($Q20&gt;=$E$7,"Oferta vencida: ofrecer a otro","Esperando respuesta")),IF($P20&gt;$E$8,"Revisar si sigue interesado",IF(OR($N20="Rechazó",$N20="Sin respuesta"),"Revisar si sigue en la lista","Disponible para ofrecer")))))))))</f>
        <v/>
      </c>
    </row>
    <row r="21" ht="18" customHeight="1">
      <c r="B21" s="18" t="n">
        <v>10</v>
      </c>
      <c r="C21" s="10" t="n"/>
      <c r="D21" s="10" t="n"/>
      <c r="E21" s="10" t="n"/>
      <c r="F21" s="9" t="n"/>
      <c r="G21" s="10" t="n"/>
      <c r="H21" s="10" t="n"/>
      <c r="I21" s="9" t="n"/>
      <c r="J21" s="10" t="n"/>
      <c r="K21" s="9" t="n"/>
      <c r="L21" s="9" t="n"/>
      <c r="M21" s="19" t="n"/>
      <c r="N21" s="10" t="n"/>
      <c r="O21" s="19" t="n"/>
      <c r="P21" s="18">
        <f>IF(OR($C21="",$M21=""),"",$E$6-$M21)</f>
        <v/>
      </c>
      <c r="Q21" s="18">
        <f>IF(OR($C21="",$O21=""),"",$E$6-$O21)</f>
        <v/>
      </c>
      <c r="R21" s="20">
        <f>IF($C21="","",IF($L21&lt;&gt;"Sí","Sin acuerdo: no contactar",IF(OR($N21="Atendido",$N21="Dado de baja"),"Eliminar de la lista",IF($N21="","Completar estado",IF($M21="","Completar fecha de alta",IF($N21="Aceptó (turno cargado)","Turno cargado",IF($N21="Contactado (esperando respuesta)",IF($O21="","Completar fecha de contacto",IF($Q21&gt;=$E$7,"Oferta vencida: ofrecer a otro","Esperando respuesta")),IF($P21&gt;$E$8,"Revisar si sigue interesado",IF(OR($N21="Rechazó",$N21="Sin respuesta"),"Revisar si sigue en la lista","Disponible para ofrecer")))))))))</f>
        <v/>
      </c>
    </row>
    <row r="22" ht="18" customHeight="1">
      <c r="B22" s="18" t="n">
        <v>11</v>
      </c>
      <c r="C22" s="10" t="n"/>
      <c r="D22" s="10" t="n"/>
      <c r="E22" s="10" t="n"/>
      <c r="F22" s="9" t="n"/>
      <c r="G22" s="10" t="n"/>
      <c r="H22" s="10" t="n"/>
      <c r="I22" s="9" t="n"/>
      <c r="J22" s="10" t="n"/>
      <c r="K22" s="9" t="n"/>
      <c r="L22" s="9" t="n"/>
      <c r="M22" s="19" t="n"/>
      <c r="N22" s="10" t="n"/>
      <c r="O22" s="19" t="n"/>
      <c r="P22" s="18">
        <f>IF(OR($C22="",$M22=""),"",$E$6-$M22)</f>
        <v/>
      </c>
      <c r="Q22" s="18">
        <f>IF(OR($C22="",$O22=""),"",$E$6-$O22)</f>
        <v/>
      </c>
      <c r="R22" s="20">
        <f>IF($C22="","",IF($L22&lt;&gt;"Sí","Sin acuerdo: no contactar",IF(OR($N22="Atendido",$N22="Dado de baja"),"Eliminar de la lista",IF($N22="","Completar estado",IF($M22="","Completar fecha de alta",IF($N22="Aceptó (turno cargado)","Turno cargado",IF($N22="Contactado (esperando respuesta)",IF($O22="","Completar fecha de contacto",IF($Q22&gt;=$E$7,"Oferta vencida: ofrecer a otro","Esperando respuesta")),IF($P22&gt;$E$8,"Revisar si sigue interesado",IF(OR($N22="Rechazó",$N22="Sin respuesta"),"Revisar si sigue en la lista","Disponible para ofrecer")))))))))</f>
        <v/>
      </c>
    </row>
    <row r="23" ht="18" customHeight="1">
      <c r="B23" s="18" t="n">
        <v>12</v>
      </c>
      <c r="C23" s="10" t="n"/>
      <c r="D23" s="10" t="n"/>
      <c r="E23" s="10" t="n"/>
      <c r="F23" s="9" t="n"/>
      <c r="G23" s="10" t="n"/>
      <c r="H23" s="10" t="n"/>
      <c r="I23" s="9" t="n"/>
      <c r="J23" s="10" t="n"/>
      <c r="K23" s="9" t="n"/>
      <c r="L23" s="9" t="n"/>
      <c r="M23" s="19" t="n"/>
      <c r="N23" s="10" t="n"/>
      <c r="O23" s="19" t="n"/>
      <c r="P23" s="18">
        <f>IF(OR($C23="",$M23=""),"",$E$6-$M23)</f>
        <v/>
      </c>
      <c r="Q23" s="18">
        <f>IF(OR($C23="",$O23=""),"",$E$6-$O23)</f>
        <v/>
      </c>
      <c r="R23" s="20">
        <f>IF($C23="","",IF($L23&lt;&gt;"Sí","Sin acuerdo: no contactar",IF(OR($N23="Atendido",$N23="Dado de baja"),"Eliminar de la lista",IF($N23="","Completar estado",IF($M23="","Completar fecha de alta",IF($N23="Aceptó (turno cargado)","Turno cargado",IF($N23="Contactado (esperando respuesta)",IF($O23="","Completar fecha de contacto",IF($Q23&gt;=$E$7,"Oferta vencida: ofrecer a otro","Esperando respuesta")),IF($P23&gt;$E$8,"Revisar si sigue interesado",IF(OR($N23="Rechazó",$N23="Sin respuesta"),"Revisar si sigue en la lista","Disponible para ofrecer")))))))))</f>
        <v/>
      </c>
    </row>
    <row r="24" ht="18" customHeight="1">
      <c r="B24" s="18" t="n">
        <v>13</v>
      </c>
      <c r="C24" s="10" t="n"/>
      <c r="D24" s="10" t="n"/>
      <c r="E24" s="10" t="n"/>
      <c r="F24" s="9" t="n"/>
      <c r="G24" s="10" t="n"/>
      <c r="H24" s="10" t="n"/>
      <c r="I24" s="9" t="n"/>
      <c r="J24" s="10" t="n"/>
      <c r="K24" s="9" t="n"/>
      <c r="L24" s="9" t="n"/>
      <c r="M24" s="19" t="n"/>
      <c r="N24" s="10" t="n"/>
      <c r="O24" s="19" t="n"/>
      <c r="P24" s="18">
        <f>IF(OR($C24="",$M24=""),"",$E$6-$M24)</f>
        <v/>
      </c>
      <c r="Q24" s="18">
        <f>IF(OR($C24="",$O24=""),"",$E$6-$O24)</f>
        <v/>
      </c>
      <c r="R24" s="20">
        <f>IF($C24="","",IF($L24&lt;&gt;"Sí","Sin acuerdo: no contactar",IF(OR($N24="Atendido",$N24="Dado de baja"),"Eliminar de la lista",IF($N24="","Completar estado",IF($M24="","Completar fecha de alta",IF($N24="Aceptó (turno cargado)","Turno cargado",IF($N24="Contactado (esperando respuesta)",IF($O24="","Completar fecha de contacto",IF($Q24&gt;=$E$7,"Oferta vencida: ofrecer a otro","Esperando respuesta")),IF($P24&gt;$E$8,"Revisar si sigue interesado",IF(OR($N24="Rechazó",$N24="Sin respuesta"),"Revisar si sigue en la lista","Disponible para ofrecer")))))))))</f>
        <v/>
      </c>
    </row>
    <row r="25" ht="18" customHeight="1">
      <c r="B25" s="18" t="n">
        <v>14</v>
      </c>
      <c r="C25" s="10" t="n"/>
      <c r="D25" s="10" t="n"/>
      <c r="E25" s="10" t="n"/>
      <c r="F25" s="9" t="n"/>
      <c r="G25" s="10" t="n"/>
      <c r="H25" s="10" t="n"/>
      <c r="I25" s="9" t="n"/>
      <c r="J25" s="10" t="n"/>
      <c r="K25" s="9" t="n"/>
      <c r="L25" s="9" t="n"/>
      <c r="M25" s="19" t="n"/>
      <c r="N25" s="10" t="n"/>
      <c r="O25" s="19" t="n"/>
      <c r="P25" s="18">
        <f>IF(OR($C25="",$M25=""),"",$E$6-$M25)</f>
        <v/>
      </c>
      <c r="Q25" s="18">
        <f>IF(OR($C25="",$O25=""),"",$E$6-$O25)</f>
        <v/>
      </c>
      <c r="R25" s="20">
        <f>IF($C25="","",IF($L25&lt;&gt;"Sí","Sin acuerdo: no contactar",IF(OR($N25="Atendido",$N25="Dado de baja"),"Eliminar de la lista",IF($N25="","Completar estado",IF($M25="","Completar fecha de alta",IF($N25="Aceptó (turno cargado)","Turno cargado",IF($N25="Contactado (esperando respuesta)",IF($O25="","Completar fecha de contacto",IF($Q25&gt;=$E$7,"Oferta vencida: ofrecer a otro","Esperando respuesta")),IF($P25&gt;$E$8,"Revisar si sigue interesado",IF(OR($N25="Rechazó",$N25="Sin respuesta"),"Revisar si sigue en la lista","Disponible para ofrecer")))))))))</f>
        <v/>
      </c>
    </row>
    <row r="26" ht="18" customHeight="1">
      <c r="B26" s="18" t="n">
        <v>15</v>
      </c>
      <c r="C26" s="10" t="n"/>
      <c r="D26" s="10" t="n"/>
      <c r="E26" s="10" t="n"/>
      <c r="F26" s="9" t="n"/>
      <c r="G26" s="10" t="n"/>
      <c r="H26" s="10" t="n"/>
      <c r="I26" s="9" t="n"/>
      <c r="J26" s="10" t="n"/>
      <c r="K26" s="9" t="n"/>
      <c r="L26" s="9" t="n"/>
      <c r="M26" s="19" t="n"/>
      <c r="N26" s="10" t="n"/>
      <c r="O26" s="19" t="n"/>
      <c r="P26" s="18">
        <f>IF(OR($C26="",$M26=""),"",$E$6-$M26)</f>
        <v/>
      </c>
      <c r="Q26" s="18">
        <f>IF(OR($C26="",$O26=""),"",$E$6-$O26)</f>
        <v/>
      </c>
      <c r="R26" s="20">
        <f>IF($C26="","",IF($L26&lt;&gt;"Sí","Sin acuerdo: no contactar",IF(OR($N26="Atendido",$N26="Dado de baja"),"Eliminar de la lista",IF($N26="","Completar estado",IF($M26="","Completar fecha de alta",IF($N26="Aceptó (turno cargado)","Turno cargado",IF($N26="Contactado (esperando respuesta)",IF($O26="","Completar fecha de contacto",IF($Q26&gt;=$E$7,"Oferta vencida: ofrecer a otro","Esperando respuesta")),IF($P26&gt;$E$8,"Revisar si sigue interesado",IF(OR($N26="Rechazó",$N26="Sin respuesta"),"Revisar si sigue en la lista","Disponible para ofrecer")))))))))</f>
        <v/>
      </c>
    </row>
    <row r="27" ht="18" customHeight="1">
      <c r="B27" s="18" t="n">
        <v>16</v>
      </c>
      <c r="C27" s="10" t="n"/>
      <c r="D27" s="10" t="n"/>
      <c r="E27" s="10" t="n"/>
      <c r="F27" s="9" t="n"/>
      <c r="G27" s="10" t="n"/>
      <c r="H27" s="10" t="n"/>
      <c r="I27" s="9" t="n"/>
      <c r="J27" s="10" t="n"/>
      <c r="K27" s="9" t="n"/>
      <c r="L27" s="9" t="n"/>
      <c r="M27" s="19" t="n"/>
      <c r="N27" s="10" t="n"/>
      <c r="O27" s="19" t="n"/>
      <c r="P27" s="18">
        <f>IF(OR($C27="",$M27=""),"",$E$6-$M27)</f>
        <v/>
      </c>
      <c r="Q27" s="18">
        <f>IF(OR($C27="",$O27=""),"",$E$6-$O27)</f>
        <v/>
      </c>
      <c r="R27" s="20">
        <f>IF($C27="","",IF($L27&lt;&gt;"Sí","Sin acuerdo: no contactar",IF(OR($N27="Atendido",$N27="Dado de baja"),"Eliminar de la lista",IF($N27="","Completar estado",IF($M27="","Completar fecha de alta",IF($N27="Aceptó (turno cargado)","Turno cargado",IF($N27="Contactado (esperando respuesta)",IF($O27="","Completar fecha de contacto",IF($Q27&gt;=$E$7,"Oferta vencida: ofrecer a otro","Esperando respuesta")),IF($P27&gt;$E$8,"Revisar si sigue interesado",IF(OR($N27="Rechazó",$N27="Sin respuesta"),"Revisar si sigue en la lista","Disponible para ofrecer")))))))))</f>
        <v/>
      </c>
    </row>
    <row r="28" ht="18" customHeight="1">
      <c r="B28" s="18" t="n">
        <v>17</v>
      </c>
      <c r="C28" s="10" t="n"/>
      <c r="D28" s="10" t="n"/>
      <c r="E28" s="10" t="n"/>
      <c r="F28" s="9" t="n"/>
      <c r="G28" s="10" t="n"/>
      <c r="H28" s="10" t="n"/>
      <c r="I28" s="9" t="n"/>
      <c r="J28" s="10" t="n"/>
      <c r="K28" s="9" t="n"/>
      <c r="L28" s="9" t="n"/>
      <c r="M28" s="19" t="n"/>
      <c r="N28" s="10" t="n"/>
      <c r="O28" s="19" t="n"/>
      <c r="P28" s="18">
        <f>IF(OR($C28="",$M28=""),"",$E$6-$M28)</f>
        <v/>
      </c>
      <c r="Q28" s="18">
        <f>IF(OR($C28="",$O28=""),"",$E$6-$O28)</f>
        <v/>
      </c>
      <c r="R28" s="20">
        <f>IF($C28="","",IF($L28&lt;&gt;"Sí","Sin acuerdo: no contactar",IF(OR($N28="Atendido",$N28="Dado de baja"),"Eliminar de la lista",IF($N28="","Completar estado",IF($M28="","Completar fecha de alta",IF($N28="Aceptó (turno cargado)","Turno cargado",IF($N28="Contactado (esperando respuesta)",IF($O28="","Completar fecha de contacto",IF($Q28&gt;=$E$7,"Oferta vencida: ofrecer a otro","Esperando respuesta")),IF($P28&gt;$E$8,"Revisar si sigue interesado",IF(OR($N28="Rechazó",$N28="Sin respuesta"),"Revisar si sigue en la lista","Disponible para ofrecer")))))))))</f>
        <v/>
      </c>
    </row>
    <row r="29" ht="18" customHeight="1">
      <c r="B29" s="18" t="n">
        <v>18</v>
      </c>
      <c r="C29" s="10" t="n"/>
      <c r="D29" s="10" t="n"/>
      <c r="E29" s="10" t="n"/>
      <c r="F29" s="9" t="n"/>
      <c r="G29" s="10" t="n"/>
      <c r="H29" s="10" t="n"/>
      <c r="I29" s="9" t="n"/>
      <c r="J29" s="10" t="n"/>
      <c r="K29" s="9" t="n"/>
      <c r="L29" s="9" t="n"/>
      <c r="M29" s="19" t="n"/>
      <c r="N29" s="10" t="n"/>
      <c r="O29" s="19" t="n"/>
      <c r="P29" s="18">
        <f>IF(OR($C29="",$M29=""),"",$E$6-$M29)</f>
        <v/>
      </c>
      <c r="Q29" s="18">
        <f>IF(OR($C29="",$O29=""),"",$E$6-$O29)</f>
        <v/>
      </c>
      <c r="R29" s="20">
        <f>IF($C29="","",IF($L29&lt;&gt;"Sí","Sin acuerdo: no contactar",IF(OR($N29="Atendido",$N29="Dado de baja"),"Eliminar de la lista",IF($N29="","Completar estado",IF($M29="","Completar fecha de alta",IF($N29="Aceptó (turno cargado)","Turno cargado",IF($N29="Contactado (esperando respuesta)",IF($O29="","Completar fecha de contacto",IF($Q29&gt;=$E$7,"Oferta vencida: ofrecer a otro","Esperando respuesta")),IF($P29&gt;$E$8,"Revisar si sigue interesado",IF(OR($N29="Rechazó",$N29="Sin respuesta"),"Revisar si sigue en la lista","Disponible para ofrecer")))))))))</f>
        <v/>
      </c>
    </row>
    <row r="30" ht="18" customHeight="1">
      <c r="B30" s="18" t="n">
        <v>19</v>
      </c>
      <c r="C30" s="10" t="n"/>
      <c r="D30" s="10" t="n"/>
      <c r="E30" s="10" t="n"/>
      <c r="F30" s="9" t="n"/>
      <c r="G30" s="10" t="n"/>
      <c r="H30" s="10" t="n"/>
      <c r="I30" s="9" t="n"/>
      <c r="J30" s="10" t="n"/>
      <c r="K30" s="9" t="n"/>
      <c r="L30" s="9" t="n"/>
      <c r="M30" s="19" t="n"/>
      <c r="N30" s="10" t="n"/>
      <c r="O30" s="19" t="n"/>
      <c r="P30" s="18">
        <f>IF(OR($C30="",$M30=""),"",$E$6-$M30)</f>
        <v/>
      </c>
      <c r="Q30" s="18">
        <f>IF(OR($C30="",$O30=""),"",$E$6-$O30)</f>
        <v/>
      </c>
      <c r="R30" s="20">
        <f>IF($C30="","",IF($L30&lt;&gt;"Sí","Sin acuerdo: no contactar",IF(OR($N30="Atendido",$N30="Dado de baja"),"Eliminar de la lista",IF($N30="","Completar estado",IF($M30="","Completar fecha de alta",IF($N30="Aceptó (turno cargado)","Turno cargado",IF($N30="Contactado (esperando respuesta)",IF($O30="","Completar fecha de contacto",IF($Q30&gt;=$E$7,"Oferta vencida: ofrecer a otro","Esperando respuesta")),IF($P30&gt;$E$8,"Revisar si sigue interesado",IF(OR($N30="Rechazó",$N30="Sin respuesta"),"Revisar si sigue en la lista","Disponible para ofrecer")))))))))</f>
        <v/>
      </c>
    </row>
    <row r="31" ht="18" customHeight="1">
      <c r="B31" s="18" t="n">
        <v>20</v>
      </c>
      <c r="C31" s="10" t="n"/>
      <c r="D31" s="10" t="n"/>
      <c r="E31" s="10" t="n"/>
      <c r="F31" s="9" t="n"/>
      <c r="G31" s="10" t="n"/>
      <c r="H31" s="10" t="n"/>
      <c r="I31" s="9" t="n"/>
      <c r="J31" s="10" t="n"/>
      <c r="K31" s="9" t="n"/>
      <c r="L31" s="9" t="n"/>
      <c r="M31" s="19" t="n"/>
      <c r="N31" s="10" t="n"/>
      <c r="O31" s="19" t="n"/>
      <c r="P31" s="18">
        <f>IF(OR($C31="",$M31=""),"",$E$6-$M31)</f>
        <v/>
      </c>
      <c r="Q31" s="18">
        <f>IF(OR($C31="",$O31=""),"",$E$6-$O31)</f>
        <v/>
      </c>
      <c r="R31" s="20">
        <f>IF($C31="","",IF($L31&lt;&gt;"Sí","Sin acuerdo: no contactar",IF(OR($N31="Atendido",$N31="Dado de baja"),"Eliminar de la lista",IF($N31="","Completar estado",IF($M31="","Completar fecha de alta",IF($N31="Aceptó (turno cargado)","Turno cargado",IF($N31="Contactado (esperando respuesta)",IF($O31="","Completar fecha de contacto",IF($Q31&gt;=$E$7,"Oferta vencida: ofrecer a otro","Esperando respuesta")),IF($P31&gt;$E$8,"Revisar si sigue interesado",IF(OR($N31="Rechazó",$N31="Sin respuesta"),"Revisar si sigue en la lista","Disponible para ofrecer")))))))))</f>
        <v/>
      </c>
    </row>
    <row r="32" ht="18" customHeight="1">
      <c r="B32" s="18" t="n">
        <v>21</v>
      </c>
      <c r="C32" s="10" t="n"/>
      <c r="D32" s="10" t="n"/>
      <c r="E32" s="10" t="n"/>
      <c r="F32" s="9" t="n"/>
      <c r="G32" s="10" t="n"/>
      <c r="H32" s="10" t="n"/>
      <c r="I32" s="9" t="n"/>
      <c r="J32" s="10" t="n"/>
      <c r="K32" s="9" t="n"/>
      <c r="L32" s="9" t="n"/>
      <c r="M32" s="19" t="n"/>
      <c r="N32" s="10" t="n"/>
      <c r="O32" s="19" t="n"/>
      <c r="P32" s="18">
        <f>IF(OR($C32="",$M32=""),"",$E$6-$M32)</f>
        <v/>
      </c>
      <c r="Q32" s="18">
        <f>IF(OR($C32="",$O32=""),"",$E$6-$O32)</f>
        <v/>
      </c>
      <c r="R32" s="20">
        <f>IF($C32="","",IF($L32&lt;&gt;"Sí","Sin acuerdo: no contactar",IF(OR($N32="Atendido",$N32="Dado de baja"),"Eliminar de la lista",IF($N32="","Completar estado",IF($M32="","Completar fecha de alta",IF($N32="Aceptó (turno cargado)","Turno cargado",IF($N32="Contactado (esperando respuesta)",IF($O32="","Completar fecha de contacto",IF($Q32&gt;=$E$7,"Oferta vencida: ofrecer a otro","Esperando respuesta")),IF($P32&gt;$E$8,"Revisar si sigue interesado",IF(OR($N32="Rechazó",$N32="Sin respuesta"),"Revisar si sigue en la lista","Disponible para ofrecer")))))))))</f>
        <v/>
      </c>
    </row>
    <row r="33" ht="18" customHeight="1">
      <c r="B33" s="18" t="n">
        <v>22</v>
      </c>
      <c r="C33" s="10" t="n"/>
      <c r="D33" s="10" t="n"/>
      <c r="E33" s="10" t="n"/>
      <c r="F33" s="9" t="n"/>
      <c r="G33" s="10" t="n"/>
      <c r="H33" s="10" t="n"/>
      <c r="I33" s="9" t="n"/>
      <c r="J33" s="10" t="n"/>
      <c r="K33" s="9" t="n"/>
      <c r="L33" s="9" t="n"/>
      <c r="M33" s="19" t="n"/>
      <c r="N33" s="10" t="n"/>
      <c r="O33" s="19" t="n"/>
      <c r="P33" s="18">
        <f>IF(OR($C33="",$M33=""),"",$E$6-$M33)</f>
        <v/>
      </c>
      <c r="Q33" s="18">
        <f>IF(OR($C33="",$O33=""),"",$E$6-$O33)</f>
        <v/>
      </c>
      <c r="R33" s="20">
        <f>IF($C33="","",IF($L33&lt;&gt;"Sí","Sin acuerdo: no contactar",IF(OR($N33="Atendido",$N33="Dado de baja"),"Eliminar de la lista",IF($N33="","Completar estado",IF($M33="","Completar fecha de alta",IF($N33="Aceptó (turno cargado)","Turno cargado",IF($N33="Contactado (esperando respuesta)",IF($O33="","Completar fecha de contacto",IF($Q33&gt;=$E$7,"Oferta vencida: ofrecer a otro","Esperando respuesta")),IF($P33&gt;$E$8,"Revisar si sigue interesado",IF(OR($N33="Rechazó",$N33="Sin respuesta"),"Revisar si sigue en la lista","Disponible para ofrecer")))))))))</f>
        <v/>
      </c>
    </row>
    <row r="34" ht="18" customHeight="1">
      <c r="B34" s="18" t="n">
        <v>23</v>
      </c>
      <c r="C34" s="10" t="n"/>
      <c r="D34" s="10" t="n"/>
      <c r="E34" s="10" t="n"/>
      <c r="F34" s="9" t="n"/>
      <c r="G34" s="10" t="n"/>
      <c r="H34" s="10" t="n"/>
      <c r="I34" s="9" t="n"/>
      <c r="J34" s="10" t="n"/>
      <c r="K34" s="9" t="n"/>
      <c r="L34" s="9" t="n"/>
      <c r="M34" s="19" t="n"/>
      <c r="N34" s="10" t="n"/>
      <c r="O34" s="19" t="n"/>
      <c r="P34" s="18">
        <f>IF(OR($C34="",$M34=""),"",$E$6-$M34)</f>
        <v/>
      </c>
      <c r="Q34" s="18">
        <f>IF(OR($C34="",$O34=""),"",$E$6-$O34)</f>
        <v/>
      </c>
      <c r="R34" s="20">
        <f>IF($C34="","",IF($L34&lt;&gt;"Sí","Sin acuerdo: no contactar",IF(OR($N34="Atendido",$N34="Dado de baja"),"Eliminar de la lista",IF($N34="","Completar estado",IF($M34="","Completar fecha de alta",IF($N34="Aceptó (turno cargado)","Turno cargado",IF($N34="Contactado (esperando respuesta)",IF($O34="","Completar fecha de contacto",IF($Q34&gt;=$E$7,"Oferta vencida: ofrecer a otro","Esperando respuesta")),IF($P34&gt;$E$8,"Revisar si sigue interesado",IF(OR($N34="Rechazó",$N34="Sin respuesta"),"Revisar si sigue en la lista","Disponible para ofrecer")))))))))</f>
        <v/>
      </c>
    </row>
    <row r="35" ht="18" customHeight="1">
      <c r="B35" s="18" t="n">
        <v>24</v>
      </c>
      <c r="C35" s="10" t="n"/>
      <c r="D35" s="10" t="n"/>
      <c r="E35" s="10" t="n"/>
      <c r="F35" s="9" t="n"/>
      <c r="G35" s="10" t="n"/>
      <c r="H35" s="10" t="n"/>
      <c r="I35" s="9" t="n"/>
      <c r="J35" s="10" t="n"/>
      <c r="K35" s="9" t="n"/>
      <c r="L35" s="9" t="n"/>
      <c r="M35" s="19" t="n"/>
      <c r="N35" s="10" t="n"/>
      <c r="O35" s="19" t="n"/>
      <c r="P35" s="18">
        <f>IF(OR($C35="",$M35=""),"",$E$6-$M35)</f>
        <v/>
      </c>
      <c r="Q35" s="18">
        <f>IF(OR($C35="",$O35=""),"",$E$6-$O35)</f>
        <v/>
      </c>
      <c r="R35" s="20">
        <f>IF($C35="","",IF($L35&lt;&gt;"Sí","Sin acuerdo: no contactar",IF(OR($N35="Atendido",$N35="Dado de baja"),"Eliminar de la lista",IF($N35="","Completar estado",IF($M35="","Completar fecha de alta",IF($N35="Aceptó (turno cargado)","Turno cargado",IF($N35="Contactado (esperando respuesta)",IF($O35="","Completar fecha de contacto",IF($Q35&gt;=$E$7,"Oferta vencida: ofrecer a otro","Esperando respuesta")),IF($P35&gt;$E$8,"Revisar si sigue interesado",IF(OR($N35="Rechazó",$N35="Sin respuesta"),"Revisar si sigue en la lista","Disponible para ofrecer")))))))))</f>
        <v/>
      </c>
    </row>
    <row r="36" ht="18" customHeight="1">
      <c r="B36" s="18" t="n">
        <v>25</v>
      </c>
      <c r="C36" s="10" t="n"/>
      <c r="D36" s="10" t="n"/>
      <c r="E36" s="10" t="n"/>
      <c r="F36" s="9" t="n"/>
      <c r="G36" s="10" t="n"/>
      <c r="H36" s="10" t="n"/>
      <c r="I36" s="9" t="n"/>
      <c r="J36" s="10" t="n"/>
      <c r="K36" s="9" t="n"/>
      <c r="L36" s="9" t="n"/>
      <c r="M36" s="19" t="n"/>
      <c r="N36" s="10" t="n"/>
      <c r="O36" s="19" t="n"/>
      <c r="P36" s="18">
        <f>IF(OR($C36="",$M36=""),"",$E$6-$M36)</f>
        <v/>
      </c>
      <c r="Q36" s="18">
        <f>IF(OR($C36="",$O36=""),"",$E$6-$O36)</f>
        <v/>
      </c>
      <c r="R36" s="20">
        <f>IF($C36="","",IF($L36&lt;&gt;"Sí","Sin acuerdo: no contactar",IF(OR($N36="Atendido",$N36="Dado de baja"),"Eliminar de la lista",IF($N36="","Completar estado",IF($M36="","Completar fecha de alta",IF($N36="Aceptó (turno cargado)","Turno cargado",IF($N36="Contactado (esperando respuesta)",IF($O36="","Completar fecha de contacto",IF($Q36&gt;=$E$7,"Oferta vencida: ofrecer a otro","Esperando respuesta")),IF($P36&gt;$E$8,"Revisar si sigue interesado",IF(OR($N36="Rechazó",$N36="Sin respuesta"),"Revisar si sigue en la lista","Disponible para ofrecer")))))))))</f>
        <v/>
      </c>
    </row>
    <row r="37" ht="18" customHeight="1">
      <c r="B37" s="18" t="n">
        <v>26</v>
      </c>
      <c r="C37" s="10" t="n"/>
      <c r="D37" s="10" t="n"/>
      <c r="E37" s="10" t="n"/>
      <c r="F37" s="9" t="n"/>
      <c r="G37" s="10" t="n"/>
      <c r="H37" s="10" t="n"/>
      <c r="I37" s="9" t="n"/>
      <c r="J37" s="10" t="n"/>
      <c r="K37" s="9" t="n"/>
      <c r="L37" s="9" t="n"/>
      <c r="M37" s="19" t="n"/>
      <c r="N37" s="10" t="n"/>
      <c r="O37" s="19" t="n"/>
      <c r="P37" s="18">
        <f>IF(OR($C37="",$M37=""),"",$E$6-$M37)</f>
        <v/>
      </c>
      <c r="Q37" s="18">
        <f>IF(OR($C37="",$O37=""),"",$E$6-$O37)</f>
        <v/>
      </c>
      <c r="R37" s="20">
        <f>IF($C37="","",IF($L37&lt;&gt;"Sí","Sin acuerdo: no contactar",IF(OR($N37="Atendido",$N37="Dado de baja"),"Eliminar de la lista",IF($N37="","Completar estado",IF($M37="","Completar fecha de alta",IF($N37="Aceptó (turno cargado)","Turno cargado",IF($N37="Contactado (esperando respuesta)",IF($O37="","Completar fecha de contacto",IF($Q37&gt;=$E$7,"Oferta vencida: ofrecer a otro","Esperando respuesta")),IF($P37&gt;$E$8,"Revisar si sigue interesado",IF(OR($N37="Rechazó",$N37="Sin respuesta"),"Revisar si sigue en la lista","Disponible para ofrecer")))))))))</f>
        <v/>
      </c>
    </row>
    <row r="38" ht="18" customHeight="1">
      <c r="B38" s="18" t="n">
        <v>27</v>
      </c>
      <c r="C38" s="10" t="n"/>
      <c r="D38" s="10" t="n"/>
      <c r="E38" s="10" t="n"/>
      <c r="F38" s="9" t="n"/>
      <c r="G38" s="10" t="n"/>
      <c r="H38" s="10" t="n"/>
      <c r="I38" s="9" t="n"/>
      <c r="J38" s="10" t="n"/>
      <c r="K38" s="9" t="n"/>
      <c r="L38" s="9" t="n"/>
      <c r="M38" s="19" t="n"/>
      <c r="N38" s="10" t="n"/>
      <c r="O38" s="19" t="n"/>
      <c r="P38" s="18">
        <f>IF(OR($C38="",$M38=""),"",$E$6-$M38)</f>
        <v/>
      </c>
      <c r="Q38" s="18">
        <f>IF(OR($C38="",$O38=""),"",$E$6-$O38)</f>
        <v/>
      </c>
      <c r="R38" s="20">
        <f>IF($C38="","",IF($L38&lt;&gt;"Sí","Sin acuerdo: no contactar",IF(OR($N38="Atendido",$N38="Dado de baja"),"Eliminar de la lista",IF($N38="","Completar estado",IF($M38="","Completar fecha de alta",IF($N38="Aceptó (turno cargado)","Turno cargado",IF($N38="Contactado (esperando respuesta)",IF($O38="","Completar fecha de contacto",IF($Q38&gt;=$E$7,"Oferta vencida: ofrecer a otro","Esperando respuesta")),IF($P38&gt;$E$8,"Revisar si sigue interesado",IF(OR($N38="Rechazó",$N38="Sin respuesta"),"Revisar si sigue en la lista","Disponible para ofrecer")))))))))</f>
        <v/>
      </c>
    </row>
    <row r="39" ht="18" customHeight="1">
      <c r="B39" s="18" t="n">
        <v>28</v>
      </c>
      <c r="C39" s="10" t="n"/>
      <c r="D39" s="10" t="n"/>
      <c r="E39" s="10" t="n"/>
      <c r="F39" s="9" t="n"/>
      <c r="G39" s="10" t="n"/>
      <c r="H39" s="10" t="n"/>
      <c r="I39" s="9" t="n"/>
      <c r="J39" s="10" t="n"/>
      <c r="K39" s="9" t="n"/>
      <c r="L39" s="9" t="n"/>
      <c r="M39" s="19" t="n"/>
      <c r="N39" s="10" t="n"/>
      <c r="O39" s="19" t="n"/>
      <c r="P39" s="18">
        <f>IF(OR($C39="",$M39=""),"",$E$6-$M39)</f>
        <v/>
      </c>
      <c r="Q39" s="18">
        <f>IF(OR($C39="",$O39=""),"",$E$6-$O39)</f>
        <v/>
      </c>
      <c r="R39" s="20">
        <f>IF($C39="","",IF($L39&lt;&gt;"Sí","Sin acuerdo: no contactar",IF(OR($N39="Atendido",$N39="Dado de baja"),"Eliminar de la lista",IF($N39="","Completar estado",IF($M39="","Completar fecha de alta",IF($N39="Aceptó (turno cargado)","Turno cargado",IF($N39="Contactado (esperando respuesta)",IF($O39="","Completar fecha de contacto",IF($Q39&gt;=$E$7,"Oferta vencida: ofrecer a otro","Esperando respuesta")),IF($P39&gt;$E$8,"Revisar si sigue interesado",IF(OR($N39="Rechazó",$N39="Sin respuesta"),"Revisar si sigue en la lista","Disponible para ofrecer")))))))))</f>
        <v/>
      </c>
    </row>
    <row r="40" ht="18" customHeight="1">
      <c r="B40" s="18" t="n">
        <v>29</v>
      </c>
      <c r="C40" s="10" t="n"/>
      <c r="D40" s="10" t="n"/>
      <c r="E40" s="10" t="n"/>
      <c r="F40" s="9" t="n"/>
      <c r="G40" s="10" t="n"/>
      <c r="H40" s="10" t="n"/>
      <c r="I40" s="9" t="n"/>
      <c r="J40" s="10" t="n"/>
      <c r="K40" s="9" t="n"/>
      <c r="L40" s="9" t="n"/>
      <c r="M40" s="19" t="n"/>
      <c r="N40" s="10" t="n"/>
      <c r="O40" s="19" t="n"/>
      <c r="P40" s="18">
        <f>IF(OR($C40="",$M40=""),"",$E$6-$M40)</f>
        <v/>
      </c>
      <c r="Q40" s="18">
        <f>IF(OR($C40="",$O40=""),"",$E$6-$O40)</f>
        <v/>
      </c>
      <c r="R40" s="20">
        <f>IF($C40="","",IF($L40&lt;&gt;"Sí","Sin acuerdo: no contactar",IF(OR($N40="Atendido",$N40="Dado de baja"),"Eliminar de la lista",IF($N40="","Completar estado",IF($M40="","Completar fecha de alta",IF($N40="Aceptó (turno cargado)","Turno cargado",IF($N40="Contactado (esperando respuesta)",IF($O40="","Completar fecha de contacto",IF($Q40&gt;=$E$7,"Oferta vencida: ofrecer a otro","Esperando respuesta")),IF($P40&gt;$E$8,"Revisar si sigue interesado",IF(OR($N40="Rechazó",$N40="Sin respuesta"),"Revisar si sigue en la lista","Disponible para ofrecer")))))))))</f>
        <v/>
      </c>
    </row>
    <row r="41" ht="18" customHeight="1">
      <c r="B41" s="18" t="n">
        <v>30</v>
      </c>
      <c r="C41" s="10" t="n"/>
      <c r="D41" s="10" t="n"/>
      <c r="E41" s="10" t="n"/>
      <c r="F41" s="9" t="n"/>
      <c r="G41" s="10" t="n"/>
      <c r="H41" s="10" t="n"/>
      <c r="I41" s="9" t="n"/>
      <c r="J41" s="10" t="n"/>
      <c r="K41" s="9" t="n"/>
      <c r="L41" s="9" t="n"/>
      <c r="M41" s="19" t="n"/>
      <c r="N41" s="10" t="n"/>
      <c r="O41" s="19" t="n"/>
      <c r="P41" s="18">
        <f>IF(OR($C41="",$M41=""),"",$E$6-$M41)</f>
        <v/>
      </c>
      <c r="Q41" s="18">
        <f>IF(OR($C41="",$O41=""),"",$E$6-$O41)</f>
        <v/>
      </c>
      <c r="R41" s="20">
        <f>IF($C41="","",IF($L41&lt;&gt;"Sí","Sin acuerdo: no contactar",IF(OR($N41="Atendido",$N41="Dado de baja"),"Eliminar de la lista",IF($N41="","Completar estado",IF($M41="","Completar fecha de alta",IF($N41="Aceptó (turno cargado)","Turno cargado",IF($N41="Contactado (esperando respuesta)",IF($O41="","Completar fecha de contacto",IF($Q41&gt;=$E$7,"Oferta vencida: ofrecer a otro","Esperando respuesta")),IF($P41&gt;$E$8,"Revisar si sigue interesado",IF(OR($N41="Rechazó",$N41="Sin respuesta"),"Revisar si sigue en la lista","Disponible para ofrecer")))))))))</f>
        <v/>
      </c>
    </row>
    <row r="42" ht="18" customHeight="1">
      <c r="B42" s="18" t="n">
        <v>31</v>
      </c>
      <c r="C42" s="10" t="n"/>
      <c r="D42" s="10" t="n"/>
      <c r="E42" s="10" t="n"/>
      <c r="F42" s="9" t="n"/>
      <c r="G42" s="10" t="n"/>
      <c r="H42" s="10" t="n"/>
      <c r="I42" s="9" t="n"/>
      <c r="J42" s="10" t="n"/>
      <c r="K42" s="9" t="n"/>
      <c r="L42" s="9" t="n"/>
      <c r="M42" s="19" t="n"/>
      <c r="N42" s="10" t="n"/>
      <c r="O42" s="19" t="n"/>
      <c r="P42" s="18">
        <f>IF(OR($C42="",$M42=""),"",$E$6-$M42)</f>
        <v/>
      </c>
      <c r="Q42" s="18">
        <f>IF(OR($C42="",$O42=""),"",$E$6-$O42)</f>
        <v/>
      </c>
      <c r="R42" s="20">
        <f>IF($C42="","",IF($L42&lt;&gt;"Sí","Sin acuerdo: no contactar",IF(OR($N42="Atendido",$N42="Dado de baja"),"Eliminar de la lista",IF($N42="","Completar estado",IF($M42="","Completar fecha de alta",IF($N42="Aceptó (turno cargado)","Turno cargado",IF($N42="Contactado (esperando respuesta)",IF($O42="","Completar fecha de contacto",IF($Q42&gt;=$E$7,"Oferta vencida: ofrecer a otro","Esperando respuesta")),IF($P42&gt;$E$8,"Revisar si sigue interesado",IF(OR($N42="Rechazó",$N42="Sin respuesta"),"Revisar si sigue en la lista","Disponible para ofrecer")))))))))</f>
        <v/>
      </c>
    </row>
    <row r="43" ht="18" customHeight="1">
      <c r="B43" s="18" t="n">
        <v>32</v>
      </c>
      <c r="C43" s="10" t="n"/>
      <c r="D43" s="10" t="n"/>
      <c r="E43" s="10" t="n"/>
      <c r="F43" s="9" t="n"/>
      <c r="G43" s="10" t="n"/>
      <c r="H43" s="10" t="n"/>
      <c r="I43" s="9" t="n"/>
      <c r="J43" s="10" t="n"/>
      <c r="K43" s="9" t="n"/>
      <c r="L43" s="9" t="n"/>
      <c r="M43" s="19" t="n"/>
      <c r="N43" s="10" t="n"/>
      <c r="O43" s="19" t="n"/>
      <c r="P43" s="18">
        <f>IF(OR($C43="",$M43=""),"",$E$6-$M43)</f>
        <v/>
      </c>
      <c r="Q43" s="18">
        <f>IF(OR($C43="",$O43=""),"",$E$6-$O43)</f>
        <v/>
      </c>
      <c r="R43" s="20">
        <f>IF($C43="","",IF($L43&lt;&gt;"Sí","Sin acuerdo: no contactar",IF(OR($N43="Atendido",$N43="Dado de baja"),"Eliminar de la lista",IF($N43="","Completar estado",IF($M43="","Completar fecha de alta",IF($N43="Aceptó (turno cargado)","Turno cargado",IF($N43="Contactado (esperando respuesta)",IF($O43="","Completar fecha de contacto",IF($Q43&gt;=$E$7,"Oferta vencida: ofrecer a otro","Esperando respuesta")),IF($P43&gt;$E$8,"Revisar si sigue interesado",IF(OR($N43="Rechazó",$N43="Sin respuesta"),"Revisar si sigue en la lista","Disponible para ofrecer")))))))))</f>
        <v/>
      </c>
    </row>
    <row r="44" ht="18" customHeight="1">
      <c r="B44" s="18" t="n">
        <v>33</v>
      </c>
      <c r="C44" s="10" t="n"/>
      <c r="D44" s="10" t="n"/>
      <c r="E44" s="10" t="n"/>
      <c r="F44" s="9" t="n"/>
      <c r="G44" s="10" t="n"/>
      <c r="H44" s="10" t="n"/>
      <c r="I44" s="9" t="n"/>
      <c r="J44" s="10" t="n"/>
      <c r="K44" s="9" t="n"/>
      <c r="L44" s="9" t="n"/>
      <c r="M44" s="19" t="n"/>
      <c r="N44" s="10" t="n"/>
      <c r="O44" s="19" t="n"/>
      <c r="P44" s="18">
        <f>IF(OR($C44="",$M44=""),"",$E$6-$M44)</f>
        <v/>
      </c>
      <c r="Q44" s="18">
        <f>IF(OR($C44="",$O44=""),"",$E$6-$O44)</f>
        <v/>
      </c>
      <c r="R44" s="20">
        <f>IF($C44="","",IF($L44&lt;&gt;"Sí","Sin acuerdo: no contactar",IF(OR($N44="Atendido",$N44="Dado de baja"),"Eliminar de la lista",IF($N44="","Completar estado",IF($M44="","Completar fecha de alta",IF($N44="Aceptó (turno cargado)","Turno cargado",IF($N44="Contactado (esperando respuesta)",IF($O44="","Completar fecha de contacto",IF($Q44&gt;=$E$7,"Oferta vencida: ofrecer a otro","Esperando respuesta")),IF($P44&gt;$E$8,"Revisar si sigue interesado",IF(OR($N44="Rechazó",$N44="Sin respuesta"),"Revisar si sigue en la lista","Disponible para ofrecer")))))))))</f>
        <v/>
      </c>
    </row>
    <row r="45" ht="18" customHeight="1">
      <c r="B45" s="18" t="n">
        <v>34</v>
      </c>
      <c r="C45" s="10" t="n"/>
      <c r="D45" s="10" t="n"/>
      <c r="E45" s="10" t="n"/>
      <c r="F45" s="9" t="n"/>
      <c r="G45" s="10" t="n"/>
      <c r="H45" s="10" t="n"/>
      <c r="I45" s="9" t="n"/>
      <c r="J45" s="10" t="n"/>
      <c r="K45" s="9" t="n"/>
      <c r="L45" s="9" t="n"/>
      <c r="M45" s="19" t="n"/>
      <c r="N45" s="10" t="n"/>
      <c r="O45" s="19" t="n"/>
      <c r="P45" s="18">
        <f>IF(OR($C45="",$M45=""),"",$E$6-$M45)</f>
        <v/>
      </c>
      <c r="Q45" s="18">
        <f>IF(OR($C45="",$O45=""),"",$E$6-$O45)</f>
        <v/>
      </c>
      <c r="R45" s="20">
        <f>IF($C45="","",IF($L45&lt;&gt;"Sí","Sin acuerdo: no contactar",IF(OR($N45="Atendido",$N45="Dado de baja"),"Eliminar de la lista",IF($N45="","Completar estado",IF($M45="","Completar fecha de alta",IF($N45="Aceptó (turno cargado)","Turno cargado",IF($N45="Contactado (esperando respuesta)",IF($O45="","Completar fecha de contacto",IF($Q45&gt;=$E$7,"Oferta vencida: ofrecer a otro","Esperando respuesta")),IF($P45&gt;$E$8,"Revisar si sigue interesado",IF(OR($N45="Rechazó",$N45="Sin respuesta"),"Revisar si sigue en la lista","Disponible para ofrecer")))))))))</f>
        <v/>
      </c>
    </row>
    <row r="46" ht="18" customHeight="1">
      <c r="B46" s="18" t="n">
        <v>35</v>
      </c>
      <c r="C46" s="10" t="n"/>
      <c r="D46" s="10" t="n"/>
      <c r="E46" s="10" t="n"/>
      <c r="F46" s="9" t="n"/>
      <c r="G46" s="10" t="n"/>
      <c r="H46" s="10" t="n"/>
      <c r="I46" s="9" t="n"/>
      <c r="J46" s="10" t="n"/>
      <c r="K46" s="9" t="n"/>
      <c r="L46" s="9" t="n"/>
      <c r="M46" s="19" t="n"/>
      <c r="N46" s="10" t="n"/>
      <c r="O46" s="19" t="n"/>
      <c r="P46" s="18">
        <f>IF(OR($C46="",$M46=""),"",$E$6-$M46)</f>
        <v/>
      </c>
      <c r="Q46" s="18">
        <f>IF(OR($C46="",$O46=""),"",$E$6-$O46)</f>
        <v/>
      </c>
      <c r="R46" s="20">
        <f>IF($C46="","",IF($L46&lt;&gt;"Sí","Sin acuerdo: no contactar",IF(OR($N46="Atendido",$N46="Dado de baja"),"Eliminar de la lista",IF($N46="","Completar estado",IF($M46="","Completar fecha de alta",IF($N46="Aceptó (turno cargado)","Turno cargado",IF($N46="Contactado (esperando respuesta)",IF($O46="","Completar fecha de contacto",IF($Q46&gt;=$E$7,"Oferta vencida: ofrecer a otro","Esperando respuesta")),IF($P46&gt;$E$8,"Revisar si sigue interesado",IF(OR($N46="Rechazó",$N46="Sin respuesta"),"Revisar si sigue en la lista","Disponible para ofrecer")))))))))</f>
        <v/>
      </c>
    </row>
    <row r="47" ht="18" customHeight="1">
      <c r="B47" s="18" t="n">
        <v>36</v>
      </c>
      <c r="C47" s="10" t="n"/>
      <c r="D47" s="10" t="n"/>
      <c r="E47" s="10" t="n"/>
      <c r="F47" s="9" t="n"/>
      <c r="G47" s="10" t="n"/>
      <c r="H47" s="10" t="n"/>
      <c r="I47" s="9" t="n"/>
      <c r="J47" s="10" t="n"/>
      <c r="K47" s="9" t="n"/>
      <c r="L47" s="9" t="n"/>
      <c r="M47" s="19" t="n"/>
      <c r="N47" s="10" t="n"/>
      <c r="O47" s="19" t="n"/>
      <c r="P47" s="18">
        <f>IF(OR($C47="",$M47=""),"",$E$6-$M47)</f>
        <v/>
      </c>
      <c r="Q47" s="18">
        <f>IF(OR($C47="",$O47=""),"",$E$6-$O47)</f>
        <v/>
      </c>
      <c r="R47" s="20">
        <f>IF($C47="","",IF($L47&lt;&gt;"Sí","Sin acuerdo: no contactar",IF(OR($N47="Atendido",$N47="Dado de baja"),"Eliminar de la lista",IF($N47="","Completar estado",IF($M47="","Completar fecha de alta",IF($N47="Aceptó (turno cargado)","Turno cargado",IF($N47="Contactado (esperando respuesta)",IF($O47="","Completar fecha de contacto",IF($Q47&gt;=$E$7,"Oferta vencida: ofrecer a otro","Esperando respuesta")),IF($P47&gt;$E$8,"Revisar si sigue interesado",IF(OR($N47="Rechazó",$N47="Sin respuesta"),"Revisar si sigue en la lista","Disponible para ofrecer")))))))))</f>
        <v/>
      </c>
    </row>
    <row r="48" ht="18" customHeight="1">
      <c r="B48" s="18" t="n">
        <v>37</v>
      </c>
      <c r="C48" s="10" t="n"/>
      <c r="D48" s="10" t="n"/>
      <c r="E48" s="10" t="n"/>
      <c r="F48" s="9" t="n"/>
      <c r="G48" s="10" t="n"/>
      <c r="H48" s="10" t="n"/>
      <c r="I48" s="9" t="n"/>
      <c r="J48" s="10" t="n"/>
      <c r="K48" s="9" t="n"/>
      <c r="L48" s="9" t="n"/>
      <c r="M48" s="19" t="n"/>
      <c r="N48" s="10" t="n"/>
      <c r="O48" s="19" t="n"/>
      <c r="P48" s="18">
        <f>IF(OR($C48="",$M48=""),"",$E$6-$M48)</f>
        <v/>
      </c>
      <c r="Q48" s="18">
        <f>IF(OR($C48="",$O48=""),"",$E$6-$O48)</f>
        <v/>
      </c>
      <c r="R48" s="20">
        <f>IF($C48="","",IF($L48&lt;&gt;"Sí","Sin acuerdo: no contactar",IF(OR($N48="Atendido",$N48="Dado de baja"),"Eliminar de la lista",IF($N48="","Completar estado",IF($M48="","Completar fecha de alta",IF($N48="Aceptó (turno cargado)","Turno cargado",IF($N48="Contactado (esperando respuesta)",IF($O48="","Completar fecha de contacto",IF($Q48&gt;=$E$7,"Oferta vencida: ofrecer a otro","Esperando respuesta")),IF($P48&gt;$E$8,"Revisar si sigue interesado",IF(OR($N48="Rechazó",$N48="Sin respuesta"),"Revisar si sigue en la lista","Disponible para ofrecer")))))))))</f>
        <v/>
      </c>
    </row>
    <row r="49" ht="18" customHeight="1">
      <c r="B49" s="18" t="n">
        <v>38</v>
      </c>
      <c r="C49" s="10" t="n"/>
      <c r="D49" s="10" t="n"/>
      <c r="E49" s="10" t="n"/>
      <c r="F49" s="9" t="n"/>
      <c r="G49" s="10" t="n"/>
      <c r="H49" s="10" t="n"/>
      <c r="I49" s="9" t="n"/>
      <c r="J49" s="10" t="n"/>
      <c r="K49" s="9" t="n"/>
      <c r="L49" s="9" t="n"/>
      <c r="M49" s="19" t="n"/>
      <c r="N49" s="10" t="n"/>
      <c r="O49" s="19" t="n"/>
      <c r="P49" s="18">
        <f>IF(OR($C49="",$M49=""),"",$E$6-$M49)</f>
        <v/>
      </c>
      <c r="Q49" s="18">
        <f>IF(OR($C49="",$O49=""),"",$E$6-$O49)</f>
        <v/>
      </c>
      <c r="R49" s="20">
        <f>IF($C49="","",IF($L49&lt;&gt;"Sí","Sin acuerdo: no contactar",IF(OR($N49="Atendido",$N49="Dado de baja"),"Eliminar de la lista",IF($N49="","Completar estado",IF($M49="","Completar fecha de alta",IF($N49="Aceptó (turno cargado)","Turno cargado",IF($N49="Contactado (esperando respuesta)",IF($O49="","Completar fecha de contacto",IF($Q49&gt;=$E$7,"Oferta vencida: ofrecer a otro","Esperando respuesta")),IF($P49&gt;$E$8,"Revisar si sigue interesado",IF(OR($N49="Rechazó",$N49="Sin respuesta"),"Revisar si sigue en la lista","Disponible para ofrecer")))))))))</f>
        <v/>
      </c>
    </row>
    <row r="50" ht="18" customHeight="1">
      <c r="B50" s="18" t="n">
        <v>39</v>
      </c>
      <c r="C50" s="10" t="n"/>
      <c r="D50" s="10" t="n"/>
      <c r="E50" s="10" t="n"/>
      <c r="F50" s="9" t="n"/>
      <c r="G50" s="10" t="n"/>
      <c r="H50" s="10" t="n"/>
      <c r="I50" s="9" t="n"/>
      <c r="J50" s="10" t="n"/>
      <c r="K50" s="9" t="n"/>
      <c r="L50" s="9" t="n"/>
      <c r="M50" s="19" t="n"/>
      <c r="N50" s="10" t="n"/>
      <c r="O50" s="19" t="n"/>
      <c r="P50" s="18">
        <f>IF(OR($C50="",$M50=""),"",$E$6-$M50)</f>
        <v/>
      </c>
      <c r="Q50" s="18">
        <f>IF(OR($C50="",$O50=""),"",$E$6-$O50)</f>
        <v/>
      </c>
      <c r="R50" s="20">
        <f>IF($C50="","",IF($L50&lt;&gt;"Sí","Sin acuerdo: no contactar",IF(OR($N50="Atendido",$N50="Dado de baja"),"Eliminar de la lista",IF($N50="","Completar estado",IF($M50="","Completar fecha de alta",IF($N50="Aceptó (turno cargado)","Turno cargado",IF($N50="Contactado (esperando respuesta)",IF($O50="","Completar fecha de contacto",IF($Q50&gt;=$E$7,"Oferta vencida: ofrecer a otro","Esperando respuesta")),IF($P50&gt;$E$8,"Revisar si sigue interesado",IF(OR($N50="Rechazó",$N50="Sin respuesta"),"Revisar si sigue en la lista","Disponible para ofrecer")))))))))</f>
        <v/>
      </c>
    </row>
    <row r="51" ht="18" customHeight="1">
      <c r="B51" s="18" t="n">
        <v>40</v>
      </c>
      <c r="C51" s="10" t="n"/>
      <c r="D51" s="10" t="n"/>
      <c r="E51" s="10" t="n"/>
      <c r="F51" s="9" t="n"/>
      <c r="G51" s="10" t="n"/>
      <c r="H51" s="10" t="n"/>
      <c r="I51" s="9" t="n"/>
      <c r="J51" s="10" t="n"/>
      <c r="K51" s="9" t="n"/>
      <c r="L51" s="9" t="n"/>
      <c r="M51" s="19" t="n"/>
      <c r="N51" s="10" t="n"/>
      <c r="O51" s="19" t="n"/>
      <c r="P51" s="18">
        <f>IF(OR($C51="",$M51=""),"",$E$6-$M51)</f>
        <v/>
      </c>
      <c r="Q51" s="18">
        <f>IF(OR($C51="",$O51=""),"",$E$6-$O51)</f>
        <v/>
      </c>
      <c r="R51" s="20">
        <f>IF($C51="","",IF($L51&lt;&gt;"Sí","Sin acuerdo: no contactar",IF(OR($N51="Atendido",$N51="Dado de baja"),"Eliminar de la lista",IF($N51="","Completar estado",IF($M51="","Completar fecha de alta",IF($N51="Aceptó (turno cargado)","Turno cargado",IF($N51="Contactado (esperando respuesta)",IF($O51="","Completar fecha de contacto",IF($Q51&gt;=$E$7,"Oferta vencida: ofrecer a otro","Esperando respuesta")),IF($P51&gt;$E$8,"Revisar si sigue interesado",IF(OR($N51="Rechazó",$N51="Sin respuesta"),"Revisar si sigue en la lista","Disponible para ofrecer")))))))))</f>
        <v/>
      </c>
    </row>
    <row r="52" ht="18" customHeight="1">
      <c r="B52" s="18" t="n">
        <v>41</v>
      </c>
      <c r="C52" s="10" t="n"/>
      <c r="D52" s="10" t="n"/>
      <c r="E52" s="10" t="n"/>
      <c r="F52" s="9" t="n"/>
      <c r="G52" s="10" t="n"/>
      <c r="H52" s="10" t="n"/>
      <c r="I52" s="9" t="n"/>
      <c r="J52" s="10" t="n"/>
      <c r="K52" s="9" t="n"/>
      <c r="L52" s="9" t="n"/>
      <c r="M52" s="19" t="n"/>
      <c r="N52" s="10" t="n"/>
      <c r="O52" s="19" t="n"/>
      <c r="P52" s="18">
        <f>IF(OR($C52="",$M52=""),"",$E$6-$M52)</f>
        <v/>
      </c>
      <c r="Q52" s="18">
        <f>IF(OR($C52="",$O52=""),"",$E$6-$O52)</f>
        <v/>
      </c>
      <c r="R52" s="20">
        <f>IF($C52="","",IF($L52&lt;&gt;"Sí","Sin acuerdo: no contactar",IF(OR($N52="Atendido",$N52="Dado de baja"),"Eliminar de la lista",IF($N52="","Completar estado",IF($M52="","Completar fecha de alta",IF($N52="Aceptó (turno cargado)","Turno cargado",IF($N52="Contactado (esperando respuesta)",IF($O52="","Completar fecha de contacto",IF($Q52&gt;=$E$7,"Oferta vencida: ofrecer a otro","Esperando respuesta")),IF($P52&gt;$E$8,"Revisar si sigue interesado",IF(OR($N52="Rechazó",$N52="Sin respuesta"),"Revisar si sigue en la lista","Disponible para ofrecer")))))))))</f>
        <v/>
      </c>
    </row>
    <row r="53" ht="18" customHeight="1">
      <c r="B53" s="18" t="n">
        <v>42</v>
      </c>
      <c r="C53" s="10" t="n"/>
      <c r="D53" s="10" t="n"/>
      <c r="E53" s="10" t="n"/>
      <c r="F53" s="9" t="n"/>
      <c r="G53" s="10" t="n"/>
      <c r="H53" s="10" t="n"/>
      <c r="I53" s="9" t="n"/>
      <c r="J53" s="10" t="n"/>
      <c r="K53" s="9" t="n"/>
      <c r="L53" s="9" t="n"/>
      <c r="M53" s="19" t="n"/>
      <c r="N53" s="10" t="n"/>
      <c r="O53" s="19" t="n"/>
      <c r="P53" s="18">
        <f>IF(OR($C53="",$M53=""),"",$E$6-$M53)</f>
        <v/>
      </c>
      <c r="Q53" s="18">
        <f>IF(OR($C53="",$O53=""),"",$E$6-$O53)</f>
        <v/>
      </c>
      <c r="R53" s="20">
        <f>IF($C53="","",IF($L53&lt;&gt;"Sí","Sin acuerdo: no contactar",IF(OR($N53="Atendido",$N53="Dado de baja"),"Eliminar de la lista",IF($N53="","Completar estado",IF($M53="","Completar fecha de alta",IF($N53="Aceptó (turno cargado)","Turno cargado",IF($N53="Contactado (esperando respuesta)",IF($O53="","Completar fecha de contacto",IF($Q53&gt;=$E$7,"Oferta vencida: ofrecer a otro","Esperando respuesta")),IF($P53&gt;$E$8,"Revisar si sigue interesado",IF(OR($N53="Rechazó",$N53="Sin respuesta"),"Revisar si sigue en la lista","Disponible para ofrecer")))))))))</f>
        <v/>
      </c>
    </row>
    <row r="54" ht="18" customHeight="1">
      <c r="B54" s="18" t="n">
        <v>43</v>
      </c>
      <c r="C54" s="10" t="n"/>
      <c r="D54" s="10" t="n"/>
      <c r="E54" s="10" t="n"/>
      <c r="F54" s="9" t="n"/>
      <c r="G54" s="10" t="n"/>
      <c r="H54" s="10" t="n"/>
      <c r="I54" s="9" t="n"/>
      <c r="J54" s="10" t="n"/>
      <c r="K54" s="9" t="n"/>
      <c r="L54" s="9" t="n"/>
      <c r="M54" s="19" t="n"/>
      <c r="N54" s="10" t="n"/>
      <c r="O54" s="19" t="n"/>
      <c r="P54" s="18">
        <f>IF(OR($C54="",$M54=""),"",$E$6-$M54)</f>
        <v/>
      </c>
      <c r="Q54" s="18">
        <f>IF(OR($C54="",$O54=""),"",$E$6-$O54)</f>
        <v/>
      </c>
      <c r="R54" s="20">
        <f>IF($C54="","",IF($L54&lt;&gt;"Sí","Sin acuerdo: no contactar",IF(OR($N54="Atendido",$N54="Dado de baja"),"Eliminar de la lista",IF($N54="","Completar estado",IF($M54="","Completar fecha de alta",IF($N54="Aceptó (turno cargado)","Turno cargado",IF($N54="Contactado (esperando respuesta)",IF($O54="","Completar fecha de contacto",IF($Q54&gt;=$E$7,"Oferta vencida: ofrecer a otro","Esperando respuesta")),IF($P54&gt;$E$8,"Revisar si sigue interesado",IF(OR($N54="Rechazó",$N54="Sin respuesta"),"Revisar si sigue en la lista","Disponible para ofrecer")))))))))</f>
        <v/>
      </c>
    </row>
    <row r="55" ht="18" customHeight="1">
      <c r="B55" s="18" t="n">
        <v>44</v>
      </c>
      <c r="C55" s="10" t="n"/>
      <c r="D55" s="10" t="n"/>
      <c r="E55" s="10" t="n"/>
      <c r="F55" s="9" t="n"/>
      <c r="G55" s="10" t="n"/>
      <c r="H55" s="10" t="n"/>
      <c r="I55" s="9" t="n"/>
      <c r="J55" s="10" t="n"/>
      <c r="K55" s="9" t="n"/>
      <c r="L55" s="9" t="n"/>
      <c r="M55" s="19" t="n"/>
      <c r="N55" s="10" t="n"/>
      <c r="O55" s="19" t="n"/>
      <c r="P55" s="18">
        <f>IF(OR($C55="",$M55=""),"",$E$6-$M55)</f>
        <v/>
      </c>
      <c r="Q55" s="18">
        <f>IF(OR($C55="",$O55=""),"",$E$6-$O55)</f>
        <v/>
      </c>
      <c r="R55" s="20">
        <f>IF($C55="","",IF($L55&lt;&gt;"Sí","Sin acuerdo: no contactar",IF(OR($N55="Atendido",$N55="Dado de baja"),"Eliminar de la lista",IF($N55="","Completar estado",IF($M55="","Completar fecha de alta",IF($N55="Aceptó (turno cargado)","Turno cargado",IF($N55="Contactado (esperando respuesta)",IF($O55="","Completar fecha de contacto",IF($Q55&gt;=$E$7,"Oferta vencida: ofrecer a otro","Esperando respuesta")),IF($P55&gt;$E$8,"Revisar si sigue interesado",IF(OR($N55="Rechazó",$N55="Sin respuesta"),"Revisar si sigue en la lista","Disponible para ofrecer")))))))))</f>
        <v/>
      </c>
    </row>
    <row r="56" ht="18" customHeight="1">
      <c r="B56" s="18" t="n">
        <v>45</v>
      </c>
      <c r="C56" s="10" t="n"/>
      <c r="D56" s="10" t="n"/>
      <c r="E56" s="10" t="n"/>
      <c r="F56" s="9" t="n"/>
      <c r="G56" s="10" t="n"/>
      <c r="H56" s="10" t="n"/>
      <c r="I56" s="9" t="n"/>
      <c r="J56" s="10" t="n"/>
      <c r="K56" s="9" t="n"/>
      <c r="L56" s="9" t="n"/>
      <c r="M56" s="19" t="n"/>
      <c r="N56" s="10" t="n"/>
      <c r="O56" s="19" t="n"/>
      <c r="P56" s="18">
        <f>IF(OR($C56="",$M56=""),"",$E$6-$M56)</f>
        <v/>
      </c>
      <c r="Q56" s="18">
        <f>IF(OR($C56="",$O56=""),"",$E$6-$O56)</f>
        <v/>
      </c>
      <c r="R56" s="20">
        <f>IF($C56="","",IF($L56&lt;&gt;"Sí","Sin acuerdo: no contactar",IF(OR($N56="Atendido",$N56="Dado de baja"),"Eliminar de la lista",IF($N56="","Completar estado",IF($M56="","Completar fecha de alta",IF($N56="Aceptó (turno cargado)","Turno cargado",IF($N56="Contactado (esperando respuesta)",IF($O56="","Completar fecha de contacto",IF($Q56&gt;=$E$7,"Oferta vencida: ofrecer a otro","Esperando respuesta")),IF($P56&gt;$E$8,"Revisar si sigue interesado",IF(OR($N56="Rechazó",$N56="Sin respuesta"),"Revisar si sigue en la lista","Disponible para ofrecer")))))))))</f>
        <v/>
      </c>
    </row>
    <row r="57" ht="18" customHeight="1">
      <c r="B57" s="18" t="n">
        <v>46</v>
      </c>
      <c r="C57" s="10" t="n"/>
      <c r="D57" s="10" t="n"/>
      <c r="E57" s="10" t="n"/>
      <c r="F57" s="9" t="n"/>
      <c r="G57" s="10" t="n"/>
      <c r="H57" s="10" t="n"/>
      <c r="I57" s="9" t="n"/>
      <c r="J57" s="10" t="n"/>
      <c r="K57" s="9" t="n"/>
      <c r="L57" s="9" t="n"/>
      <c r="M57" s="19" t="n"/>
      <c r="N57" s="10" t="n"/>
      <c r="O57" s="19" t="n"/>
      <c r="P57" s="18">
        <f>IF(OR($C57="",$M57=""),"",$E$6-$M57)</f>
        <v/>
      </c>
      <c r="Q57" s="18">
        <f>IF(OR($C57="",$O57=""),"",$E$6-$O57)</f>
        <v/>
      </c>
      <c r="R57" s="20">
        <f>IF($C57="","",IF($L57&lt;&gt;"Sí","Sin acuerdo: no contactar",IF(OR($N57="Atendido",$N57="Dado de baja"),"Eliminar de la lista",IF($N57="","Completar estado",IF($M57="","Completar fecha de alta",IF($N57="Aceptó (turno cargado)","Turno cargado",IF($N57="Contactado (esperando respuesta)",IF($O57="","Completar fecha de contacto",IF($Q57&gt;=$E$7,"Oferta vencida: ofrecer a otro","Esperando respuesta")),IF($P57&gt;$E$8,"Revisar si sigue interesado",IF(OR($N57="Rechazó",$N57="Sin respuesta"),"Revisar si sigue en la lista","Disponible para ofrecer")))))))))</f>
        <v/>
      </c>
    </row>
    <row r="58" ht="18" customHeight="1">
      <c r="B58" s="18" t="n">
        <v>47</v>
      </c>
      <c r="C58" s="10" t="n"/>
      <c r="D58" s="10" t="n"/>
      <c r="E58" s="10" t="n"/>
      <c r="F58" s="9" t="n"/>
      <c r="G58" s="10" t="n"/>
      <c r="H58" s="10" t="n"/>
      <c r="I58" s="9" t="n"/>
      <c r="J58" s="10" t="n"/>
      <c r="K58" s="9" t="n"/>
      <c r="L58" s="9" t="n"/>
      <c r="M58" s="19" t="n"/>
      <c r="N58" s="10" t="n"/>
      <c r="O58" s="19" t="n"/>
      <c r="P58" s="18">
        <f>IF(OR($C58="",$M58=""),"",$E$6-$M58)</f>
        <v/>
      </c>
      <c r="Q58" s="18">
        <f>IF(OR($C58="",$O58=""),"",$E$6-$O58)</f>
        <v/>
      </c>
      <c r="R58" s="20">
        <f>IF($C58="","",IF($L58&lt;&gt;"Sí","Sin acuerdo: no contactar",IF(OR($N58="Atendido",$N58="Dado de baja"),"Eliminar de la lista",IF($N58="","Completar estado",IF($M58="","Completar fecha de alta",IF($N58="Aceptó (turno cargado)","Turno cargado",IF($N58="Contactado (esperando respuesta)",IF($O58="","Completar fecha de contacto",IF($Q58&gt;=$E$7,"Oferta vencida: ofrecer a otro","Esperando respuesta")),IF($P58&gt;$E$8,"Revisar si sigue interesado",IF(OR($N58="Rechazó",$N58="Sin respuesta"),"Revisar si sigue en la lista","Disponible para ofrecer")))))))))</f>
        <v/>
      </c>
    </row>
    <row r="59" ht="18" customHeight="1">
      <c r="B59" s="18" t="n">
        <v>48</v>
      </c>
      <c r="C59" s="10" t="n"/>
      <c r="D59" s="10" t="n"/>
      <c r="E59" s="10" t="n"/>
      <c r="F59" s="9" t="n"/>
      <c r="G59" s="10" t="n"/>
      <c r="H59" s="10" t="n"/>
      <c r="I59" s="9" t="n"/>
      <c r="J59" s="10" t="n"/>
      <c r="K59" s="9" t="n"/>
      <c r="L59" s="9" t="n"/>
      <c r="M59" s="19" t="n"/>
      <c r="N59" s="10" t="n"/>
      <c r="O59" s="19" t="n"/>
      <c r="P59" s="18">
        <f>IF(OR($C59="",$M59=""),"",$E$6-$M59)</f>
        <v/>
      </c>
      <c r="Q59" s="18">
        <f>IF(OR($C59="",$O59=""),"",$E$6-$O59)</f>
        <v/>
      </c>
      <c r="R59" s="20">
        <f>IF($C59="","",IF($L59&lt;&gt;"Sí","Sin acuerdo: no contactar",IF(OR($N59="Atendido",$N59="Dado de baja"),"Eliminar de la lista",IF($N59="","Completar estado",IF($M59="","Completar fecha de alta",IF($N59="Aceptó (turno cargado)","Turno cargado",IF($N59="Contactado (esperando respuesta)",IF($O59="","Completar fecha de contacto",IF($Q59&gt;=$E$7,"Oferta vencida: ofrecer a otro","Esperando respuesta")),IF($P59&gt;$E$8,"Revisar si sigue interesado",IF(OR($N59="Rechazó",$N59="Sin respuesta"),"Revisar si sigue en la lista","Disponible para ofrecer")))))))))</f>
        <v/>
      </c>
    </row>
    <row r="60" ht="18" customHeight="1">
      <c r="B60" s="18" t="n">
        <v>49</v>
      </c>
      <c r="C60" s="10" t="n"/>
      <c r="D60" s="10" t="n"/>
      <c r="E60" s="10" t="n"/>
      <c r="F60" s="9" t="n"/>
      <c r="G60" s="10" t="n"/>
      <c r="H60" s="10" t="n"/>
      <c r="I60" s="9" t="n"/>
      <c r="J60" s="10" t="n"/>
      <c r="K60" s="9" t="n"/>
      <c r="L60" s="9" t="n"/>
      <c r="M60" s="19" t="n"/>
      <c r="N60" s="10" t="n"/>
      <c r="O60" s="19" t="n"/>
      <c r="P60" s="18">
        <f>IF(OR($C60="",$M60=""),"",$E$6-$M60)</f>
        <v/>
      </c>
      <c r="Q60" s="18">
        <f>IF(OR($C60="",$O60=""),"",$E$6-$O60)</f>
        <v/>
      </c>
      <c r="R60" s="20">
        <f>IF($C60="","",IF($L60&lt;&gt;"Sí","Sin acuerdo: no contactar",IF(OR($N60="Atendido",$N60="Dado de baja"),"Eliminar de la lista",IF($N60="","Completar estado",IF($M60="","Completar fecha de alta",IF($N60="Aceptó (turno cargado)","Turno cargado",IF($N60="Contactado (esperando respuesta)",IF($O60="","Completar fecha de contacto",IF($Q60&gt;=$E$7,"Oferta vencida: ofrecer a otro","Esperando respuesta")),IF($P60&gt;$E$8,"Revisar si sigue interesado",IF(OR($N60="Rechazó",$N60="Sin respuesta"),"Revisar si sigue en la lista","Disponible para ofrecer")))))))))</f>
        <v/>
      </c>
    </row>
    <row r="61" ht="18" customHeight="1">
      <c r="B61" s="18" t="n">
        <v>50</v>
      </c>
      <c r="C61" s="10" t="n"/>
      <c r="D61" s="10" t="n"/>
      <c r="E61" s="10" t="n"/>
      <c r="F61" s="9" t="n"/>
      <c r="G61" s="10" t="n"/>
      <c r="H61" s="10" t="n"/>
      <c r="I61" s="9" t="n"/>
      <c r="J61" s="10" t="n"/>
      <c r="K61" s="9" t="n"/>
      <c r="L61" s="9" t="n"/>
      <c r="M61" s="19" t="n"/>
      <c r="N61" s="10" t="n"/>
      <c r="O61" s="19" t="n"/>
      <c r="P61" s="18">
        <f>IF(OR($C61="",$M61=""),"",$E$6-$M61)</f>
        <v/>
      </c>
      <c r="Q61" s="18">
        <f>IF(OR($C61="",$O61=""),"",$E$6-$O61)</f>
        <v/>
      </c>
      <c r="R61" s="20">
        <f>IF($C61="","",IF($L61&lt;&gt;"Sí","Sin acuerdo: no contactar",IF(OR($N61="Atendido",$N61="Dado de baja"),"Eliminar de la lista",IF($N61="","Completar estado",IF($M61="","Completar fecha de alta",IF($N61="Aceptó (turno cargado)","Turno cargado",IF($N61="Contactado (esperando respuesta)",IF($O61="","Completar fecha de contacto",IF($Q61&gt;=$E$7,"Oferta vencida: ofrecer a otro","Esperando respuesta")),IF($P61&gt;$E$8,"Revisar si sigue interesado",IF(OR($N61="Rechazó",$N61="Sin respuesta"),"Revisar si sigue en la lista","Disponible para ofrecer")))))))))</f>
        <v/>
      </c>
    </row>
    <row r="62" ht="18" customHeight="1">
      <c r="B62" s="18" t="n">
        <v>51</v>
      </c>
      <c r="C62" s="10" t="n"/>
      <c r="D62" s="10" t="n"/>
      <c r="E62" s="10" t="n"/>
      <c r="F62" s="9" t="n"/>
      <c r="G62" s="10" t="n"/>
      <c r="H62" s="10" t="n"/>
      <c r="I62" s="9" t="n"/>
      <c r="J62" s="10" t="n"/>
      <c r="K62" s="9" t="n"/>
      <c r="L62" s="9" t="n"/>
      <c r="M62" s="19" t="n"/>
      <c r="N62" s="10" t="n"/>
      <c r="O62" s="19" t="n"/>
      <c r="P62" s="18">
        <f>IF(OR($C62="",$M62=""),"",$E$6-$M62)</f>
        <v/>
      </c>
      <c r="Q62" s="18">
        <f>IF(OR($C62="",$O62=""),"",$E$6-$O62)</f>
        <v/>
      </c>
      <c r="R62" s="20">
        <f>IF($C62="","",IF($L62&lt;&gt;"Sí","Sin acuerdo: no contactar",IF(OR($N62="Atendido",$N62="Dado de baja"),"Eliminar de la lista",IF($N62="","Completar estado",IF($M62="","Completar fecha de alta",IF($N62="Aceptó (turno cargado)","Turno cargado",IF($N62="Contactado (esperando respuesta)",IF($O62="","Completar fecha de contacto",IF($Q62&gt;=$E$7,"Oferta vencida: ofrecer a otro","Esperando respuesta")),IF($P62&gt;$E$8,"Revisar si sigue interesado",IF(OR($N62="Rechazó",$N62="Sin respuesta"),"Revisar si sigue en la lista","Disponible para ofrecer")))))))))</f>
        <v/>
      </c>
    </row>
    <row r="63" ht="18" customHeight="1">
      <c r="B63" s="18" t="n">
        <v>52</v>
      </c>
      <c r="C63" s="10" t="n"/>
      <c r="D63" s="10" t="n"/>
      <c r="E63" s="10" t="n"/>
      <c r="F63" s="9" t="n"/>
      <c r="G63" s="10" t="n"/>
      <c r="H63" s="10" t="n"/>
      <c r="I63" s="9" t="n"/>
      <c r="J63" s="10" t="n"/>
      <c r="K63" s="9" t="n"/>
      <c r="L63" s="9" t="n"/>
      <c r="M63" s="19" t="n"/>
      <c r="N63" s="10" t="n"/>
      <c r="O63" s="19" t="n"/>
      <c r="P63" s="18">
        <f>IF(OR($C63="",$M63=""),"",$E$6-$M63)</f>
        <v/>
      </c>
      <c r="Q63" s="18">
        <f>IF(OR($C63="",$O63=""),"",$E$6-$O63)</f>
        <v/>
      </c>
      <c r="R63" s="20">
        <f>IF($C63="","",IF($L63&lt;&gt;"Sí","Sin acuerdo: no contactar",IF(OR($N63="Atendido",$N63="Dado de baja"),"Eliminar de la lista",IF($N63="","Completar estado",IF($M63="","Completar fecha de alta",IF($N63="Aceptó (turno cargado)","Turno cargado",IF($N63="Contactado (esperando respuesta)",IF($O63="","Completar fecha de contacto",IF($Q63&gt;=$E$7,"Oferta vencida: ofrecer a otro","Esperando respuesta")),IF($P63&gt;$E$8,"Revisar si sigue interesado",IF(OR($N63="Rechazó",$N63="Sin respuesta"),"Revisar si sigue en la lista","Disponible para ofrecer")))))))))</f>
        <v/>
      </c>
    </row>
    <row r="64" ht="18" customHeight="1">
      <c r="B64" s="18" t="n">
        <v>53</v>
      </c>
      <c r="C64" s="10" t="n"/>
      <c r="D64" s="10" t="n"/>
      <c r="E64" s="10" t="n"/>
      <c r="F64" s="9" t="n"/>
      <c r="G64" s="10" t="n"/>
      <c r="H64" s="10" t="n"/>
      <c r="I64" s="9" t="n"/>
      <c r="J64" s="10" t="n"/>
      <c r="K64" s="9" t="n"/>
      <c r="L64" s="9" t="n"/>
      <c r="M64" s="19" t="n"/>
      <c r="N64" s="10" t="n"/>
      <c r="O64" s="19" t="n"/>
      <c r="P64" s="18">
        <f>IF(OR($C64="",$M64=""),"",$E$6-$M64)</f>
        <v/>
      </c>
      <c r="Q64" s="18">
        <f>IF(OR($C64="",$O64=""),"",$E$6-$O64)</f>
        <v/>
      </c>
      <c r="R64" s="20">
        <f>IF($C64="","",IF($L64&lt;&gt;"Sí","Sin acuerdo: no contactar",IF(OR($N64="Atendido",$N64="Dado de baja"),"Eliminar de la lista",IF($N64="","Completar estado",IF($M64="","Completar fecha de alta",IF($N64="Aceptó (turno cargado)","Turno cargado",IF($N64="Contactado (esperando respuesta)",IF($O64="","Completar fecha de contacto",IF($Q64&gt;=$E$7,"Oferta vencida: ofrecer a otro","Esperando respuesta")),IF($P64&gt;$E$8,"Revisar si sigue interesado",IF(OR($N64="Rechazó",$N64="Sin respuesta"),"Revisar si sigue en la lista","Disponible para ofrecer")))))))))</f>
        <v/>
      </c>
    </row>
    <row r="65" ht="18" customHeight="1">
      <c r="B65" s="18" t="n">
        <v>54</v>
      </c>
      <c r="C65" s="10" t="n"/>
      <c r="D65" s="10" t="n"/>
      <c r="E65" s="10" t="n"/>
      <c r="F65" s="9" t="n"/>
      <c r="G65" s="10" t="n"/>
      <c r="H65" s="10" t="n"/>
      <c r="I65" s="9" t="n"/>
      <c r="J65" s="10" t="n"/>
      <c r="K65" s="9" t="n"/>
      <c r="L65" s="9" t="n"/>
      <c r="M65" s="19" t="n"/>
      <c r="N65" s="10" t="n"/>
      <c r="O65" s="19" t="n"/>
      <c r="P65" s="18">
        <f>IF(OR($C65="",$M65=""),"",$E$6-$M65)</f>
        <v/>
      </c>
      <c r="Q65" s="18">
        <f>IF(OR($C65="",$O65=""),"",$E$6-$O65)</f>
        <v/>
      </c>
      <c r="R65" s="20">
        <f>IF($C65="","",IF($L65&lt;&gt;"Sí","Sin acuerdo: no contactar",IF(OR($N65="Atendido",$N65="Dado de baja"),"Eliminar de la lista",IF($N65="","Completar estado",IF($M65="","Completar fecha de alta",IF($N65="Aceptó (turno cargado)","Turno cargado",IF($N65="Contactado (esperando respuesta)",IF($O65="","Completar fecha de contacto",IF($Q65&gt;=$E$7,"Oferta vencida: ofrecer a otro","Esperando respuesta")),IF($P65&gt;$E$8,"Revisar si sigue interesado",IF(OR($N65="Rechazó",$N65="Sin respuesta"),"Revisar si sigue en la lista","Disponible para ofrecer")))))))))</f>
        <v/>
      </c>
    </row>
    <row r="66" ht="18" customHeight="1">
      <c r="B66" s="18" t="n">
        <v>55</v>
      </c>
      <c r="C66" s="10" t="n"/>
      <c r="D66" s="10" t="n"/>
      <c r="E66" s="10" t="n"/>
      <c r="F66" s="9" t="n"/>
      <c r="G66" s="10" t="n"/>
      <c r="H66" s="10" t="n"/>
      <c r="I66" s="9" t="n"/>
      <c r="J66" s="10" t="n"/>
      <c r="K66" s="9" t="n"/>
      <c r="L66" s="9" t="n"/>
      <c r="M66" s="19" t="n"/>
      <c r="N66" s="10" t="n"/>
      <c r="O66" s="19" t="n"/>
      <c r="P66" s="18">
        <f>IF(OR($C66="",$M66=""),"",$E$6-$M66)</f>
        <v/>
      </c>
      <c r="Q66" s="18">
        <f>IF(OR($C66="",$O66=""),"",$E$6-$O66)</f>
        <v/>
      </c>
      <c r="R66" s="20">
        <f>IF($C66="","",IF($L66&lt;&gt;"Sí","Sin acuerdo: no contactar",IF(OR($N66="Atendido",$N66="Dado de baja"),"Eliminar de la lista",IF($N66="","Completar estado",IF($M66="","Completar fecha de alta",IF($N66="Aceptó (turno cargado)","Turno cargado",IF($N66="Contactado (esperando respuesta)",IF($O66="","Completar fecha de contacto",IF($Q66&gt;=$E$7,"Oferta vencida: ofrecer a otro","Esperando respuesta")),IF($P66&gt;$E$8,"Revisar si sigue interesado",IF(OR($N66="Rechazó",$N66="Sin respuesta"),"Revisar si sigue en la lista","Disponible para ofrecer")))))))))</f>
        <v/>
      </c>
    </row>
    <row r="67" ht="18" customHeight="1">
      <c r="B67" s="18" t="n">
        <v>56</v>
      </c>
      <c r="C67" s="10" t="n"/>
      <c r="D67" s="10" t="n"/>
      <c r="E67" s="10" t="n"/>
      <c r="F67" s="9" t="n"/>
      <c r="G67" s="10" t="n"/>
      <c r="H67" s="10" t="n"/>
      <c r="I67" s="9" t="n"/>
      <c r="J67" s="10" t="n"/>
      <c r="K67" s="9" t="n"/>
      <c r="L67" s="9" t="n"/>
      <c r="M67" s="19" t="n"/>
      <c r="N67" s="10" t="n"/>
      <c r="O67" s="19" t="n"/>
      <c r="P67" s="18">
        <f>IF(OR($C67="",$M67=""),"",$E$6-$M67)</f>
        <v/>
      </c>
      <c r="Q67" s="18">
        <f>IF(OR($C67="",$O67=""),"",$E$6-$O67)</f>
        <v/>
      </c>
      <c r="R67" s="20">
        <f>IF($C67="","",IF($L67&lt;&gt;"Sí","Sin acuerdo: no contactar",IF(OR($N67="Atendido",$N67="Dado de baja"),"Eliminar de la lista",IF($N67="","Completar estado",IF($M67="","Completar fecha de alta",IF($N67="Aceptó (turno cargado)","Turno cargado",IF($N67="Contactado (esperando respuesta)",IF($O67="","Completar fecha de contacto",IF($Q67&gt;=$E$7,"Oferta vencida: ofrecer a otro","Esperando respuesta")),IF($P67&gt;$E$8,"Revisar si sigue interesado",IF(OR($N67="Rechazó",$N67="Sin respuesta"),"Revisar si sigue en la lista","Disponible para ofrecer")))))))))</f>
        <v/>
      </c>
    </row>
    <row r="68" ht="18" customHeight="1">
      <c r="B68" s="18" t="n">
        <v>57</v>
      </c>
      <c r="C68" s="10" t="n"/>
      <c r="D68" s="10" t="n"/>
      <c r="E68" s="10" t="n"/>
      <c r="F68" s="9" t="n"/>
      <c r="G68" s="10" t="n"/>
      <c r="H68" s="10" t="n"/>
      <c r="I68" s="9" t="n"/>
      <c r="J68" s="10" t="n"/>
      <c r="K68" s="9" t="n"/>
      <c r="L68" s="9" t="n"/>
      <c r="M68" s="19" t="n"/>
      <c r="N68" s="10" t="n"/>
      <c r="O68" s="19" t="n"/>
      <c r="P68" s="18">
        <f>IF(OR($C68="",$M68=""),"",$E$6-$M68)</f>
        <v/>
      </c>
      <c r="Q68" s="18">
        <f>IF(OR($C68="",$O68=""),"",$E$6-$O68)</f>
        <v/>
      </c>
      <c r="R68" s="20">
        <f>IF($C68="","",IF($L68&lt;&gt;"Sí","Sin acuerdo: no contactar",IF(OR($N68="Atendido",$N68="Dado de baja"),"Eliminar de la lista",IF($N68="","Completar estado",IF($M68="","Completar fecha de alta",IF($N68="Aceptó (turno cargado)","Turno cargado",IF($N68="Contactado (esperando respuesta)",IF($O68="","Completar fecha de contacto",IF($Q68&gt;=$E$7,"Oferta vencida: ofrecer a otro","Esperando respuesta")),IF($P68&gt;$E$8,"Revisar si sigue interesado",IF(OR($N68="Rechazó",$N68="Sin respuesta"),"Revisar si sigue en la lista","Disponible para ofrecer")))))))))</f>
        <v/>
      </c>
    </row>
    <row r="69" ht="18" customHeight="1">
      <c r="B69" s="18" t="n">
        <v>58</v>
      </c>
      <c r="C69" s="10" t="n"/>
      <c r="D69" s="10" t="n"/>
      <c r="E69" s="10" t="n"/>
      <c r="F69" s="9" t="n"/>
      <c r="G69" s="10" t="n"/>
      <c r="H69" s="10" t="n"/>
      <c r="I69" s="9" t="n"/>
      <c r="J69" s="10" t="n"/>
      <c r="K69" s="9" t="n"/>
      <c r="L69" s="9" t="n"/>
      <c r="M69" s="19" t="n"/>
      <c r="N69" s="10" t="n"/>
      <c r="O69" s="19" t="n"/>
      <c r="P69" s="18">
        <f>IF(OR($C69="",$M69=""),"",$E$6-$M69)</f>
        <v/>
      </c>
      <c r="Q69" s="18">
        <f>IF(OR($C69="",$O69=""),"",$E$6-$O69)</f>
        <v/>
      </c>
      <c r="R69" s="20">
        <f>IF($C69="","",IF($L69&lt;&gt;"Sí","Sin acuerdo: no contactar",IF(OR($N69="Atendido",$N69="Dado de baja"),"Eliminar de la lista",IF($N69="","Completar estado",IF($M69="","Completar fecha de alta",IF($N69="Aceptó (turno cargado)","Turno cargado",IF($N69="Contactado (esperando respuesta)",IF($O69="","Completar fecha de contacto",IF($Q69&gt;=$E$7,"Oferta vencida: ofrecer a otro","Esperando respuesta")),IF($P69&gt;$E$8,"Revisar si sigue interesado",IF(OR($N69="Rechazó",$N69="Sin respuesta"),"Revisar si sigue en la lista","Disponible para ofrecer")))))))))</f>
        <v/>
      </c>
    </row>
    <row r="70" ht="18" customHeight="1">
      <c r="B70" s="18" t="n">
        <v>59</v>
      </c>
      <c r="C70" s="10" t="n"/>
      <c r="D70" s="10" t="n"/>
      <c r="E70" s="10" t="n"/>
      <c r="F70" s="9" t="n"/>
      <c r="G70" s="10" t="n"/>
      <c r="H70" s="10" t="n"/>
      <c r="I70" s="9" t="n"/>
      <c r="J70" s="10" t="n"/>
      <c r="K70" s="9" t="n"/>
      <c r="L70" s="9" t="n"/>
      <c r="M70" s="19" t="n"/>
      <c r="N70" s="10" t="n"/>
      <c r="O70" s="19" t="n"/>
      <c r="P70" s="18">
        <f>IF(OR($C70="",$M70=""),"",$E$6-$M70)</f>
        <v/>
      </c>
      <c r="Q70" s="18">
        <f>IF(OR($C70="",$O70=""),"",$E$6-$O70)</f>
        <v/>
      </c>
      <c r="R70" s="20">
        <f>IF($C70="","",IF($L70&lt;&gt;"Sí","Sin acuerdo: no contactar",IF(OR($N70="Atendido",$N70="Dado de baja"),"Eliminar de la lista",IF($N70="","Completar estado",IF($M70="","Completar fecha de alta",IF($N70="Aceptó (turno cargado)","Turno cargado",IF($N70="Contactado (esperando respuesta)",IF($O70="","Completar fecha de contacto",IF($Q70&gt;=$E$7,"Oferta vencida: ofrecer a otro","Esperando respuesta")),IF($P70&gt;$E$8,"Revisar si sigue interesado",IF(OR($N70="Rechazó",$N70="Sin respuesta"),"Revisar si sigue en la lista","Disponible para ofrecer")))))))))</f>
        <v/>
      </c>
    </row>
    <row r="71" ht="18" customHeight="1">
      <c r="B71" s="18" t="n">
        <v>60</v>
      </c>
      <c r="C71" s="10" t="n"/>
      <c r="D71" s="10" t="n"/>
      <c r="E71" s="10" t="n"/>
      <c r="F71" s="9" t="n"/>
      <c r="G71" s="10" t="n"/>
      <c r="H71" s="10" t="n"/>
      <c r="I71" s="9" t="n"/>
      <c r="J71" s="10" t="n"/>
      <c r="K71" s="9" t="n"/>
      <c r="L71" s="9" t="n"/>
      <c r="M71" s="19" t="n"/>
      <c r="N71" s="10" t="n"/>
      <c r="O71" s="19" t="n"/>
      <c r="P71" s="18">
        <f>IF(OR($C71="",$M71=""),"",$E$6-$M71)</f>
        <v/>
      </c>
      <c r="Q71" s="18">
        <f>IF(OR($C71="",$O71=""),"",$E$6-$O71)</f>
        <v/>
      </c>
      <c r="R71" s="20">
        <f>IF($C71="","",IF($L71&lt;&gt;"Sí","Sin acuerdo: no contactar",IF(OR($N71="Atendido",$N71="Dado de baja"),"Eliminar de la lista",IF($N71="","Completar estado",IF($M71="","Completar fecha de alta",IF($N71="Aceptó (turno cargado)","Turno cargado",IF($N71="Contactado (esperando respuesta)",IF($O71="","Completar fecha de contacto",IF($Q71&gt;=$E$7,"Oferta vencida: ofrecer a otro","Esperando respuesta")),IF($P71&gt;$E$8,"Revisar si sigue interesado",IF(OR($N71="Rechazó",$N71="Sin respuesta"),"Revisar si sigue en la lista","Disponible para ofrecer")))))))))</f>
        <v/>
      </c>
    </row>
  </sheetData>
  <autoFilter ref="B11:R71"/>
  <mergeCells count="19">
    <mergeCell ref="B8:D8"/>
    <mergeCell ref="J3:M3"/>
    <mergeCell ref="G8:H8"/>
    <mergeCell ref="G7:H7"/>
    <mergeCell ref="J8:M8"/>
    <mergeCell ref="G6:H6"/>
    <mergeCell ref="J5:M5"/>
    <mergeCell ref="B6:D6"/>
    <mergeCell ref="G3:H3"/>
    <mergeCell ref="B5:D5"/>
    <mergeCell ref="J9:M9"/>
    <mergeCell ref="B4:D4"/>
    <mergeCell ref="G5:H5"/>
    <mergeCell ref="J6:M6"/>
    <mergeCell ref="B7:D7"/>
    <mergeCell ref="G4:H4"/>
    <mergeCell ref="J10:R10"/>
    <mergeCell ref="J4:M4"/>
    <mergeCell ref="J7:M7"/>
  </mergeCells>
  <conditionalFormatting sqref="R12:R71">
    <cfRule type="expression" priority="1" dxfId="0">
      <formula>LEFT($R12,6)="Oferta"</formula>
    </cfRule>
    <cfRule type="expression" priority="2" dxfId="0">
      <formula>LEFT($R12,3)="Sin"</formula>
    </cfRule>
    <cfRule type="expression" priority="3" dxfId="1">
      <formula>LEFT($R12,8)="Eliminar"</formula>
    </cfRule>
    <cfRule type="expression" priority="4" dxfId="2">
      <formula>LEFT($R12,7)="Revisar"</formula>
    </cfRule>
    <cfRule type="expression" priority="5" dxfId="3">
      <formula>LEFT($R12,10)="Completar "</formula>
    </cfRule>
    <cfRule type="expression" priority="6" dxfId="4">
      <formula>$R12="Disponible para ofrecer"</formula>
    </cfRule>
    <cfRule type="expression" priority="7" dxfId="5">
      <formula>OR($R12="Esperando respuesta",$R12="Turno cargado")</formula>
    </cfRule>
  </conditionalFormatting>
  <dataValidations count="8">
    <dataValidation sqref="E12:E71" showDropDown="0" showInputMessage="0" showErrorMessage="1" allowBlank="1" errorTitle="Valor no válido" error="Elegí un profesional de la lista (se carga arriba, en «Profesionales»)." type="list">
      <formula1>=$G$4:$G$8</formula1>
    </dataValidation>
    <dataValidation sqref="F12:F71" showDropDown="0" showInputMessage="0" showErrorMessage="1" allowBlank="1" errorTitle="Valor no válido" error="Elegí un valor de la lista." type="list">
      <formula1>"30,45,60,90"</formula1>
    </dataValidation>
    <dataValidation sqref="G12:G71" showDropDown="0" showInputMessage="0" showErrorMessage="1" allowBlank="1" errorTitle="Valor no válido" error="Elegí un valor de la lista." type="list">
      <formula1>"Mañana,Tarde,Mañana y tarde"</formula1>
    </dataValidation>
    <dataValidation sqref="I12:I71 L12:L71" showDropDown="0" showInputMessage="0" showErrorMessage="1" allowBlank="1" errorTitle="Valor no válido" error="Elegí un valor de la lista." type="list">
      <formula1>"Sí,No"</formula1>
    </dataValidation>
    <dataValidation sqref="J12:J71" showDropDown="0" showInputMessage="0" showErrorMessage="1" allowBlank="1" errorTitle="Valor no válido" error="Elegí un valor de la lista." type="list">
      <formula1>"Adelantar turno,Continuar tratamiento,Control,Primera consulta,Molestia no urgente,Otro"</formula1>
    </dataValidation>
    <dataValidation sqref="K12:K71" showDropDown="0" showInputMessage="0" showErrorMessage="1" allowBlank="1" errorTitle="Valor no válido" error="Elegí un valor de la lista." type="list">
      <formula1>"Alta,Media,Baja"</formula1>
    </dataValidation>
    <dataValidation sqref="N12:N71" showDropDown="0" showInputMessage="0" showErrorMessage="1" allowBlank="1" errorTitle="Valor no válido" error="Elegí un valor de la lista." type="list">
      <formula1>"En espera,Contactado (esperando respuesta),Aceptó (turno cargado),Rechazó,Sin respuesta,Atendido,Dado de baja"</formula1>
    </dataValidation>
    <dataValidation sqref="M12:M71 O12:O71" showDropDown="0" showInputMessage="0" showErrorMessage="1" allowBlank="1" errorTitle="Fecha no válida" error="Ingresá una fecha (dd/mm/aaaa)." type="date" operator="greaterThan">
      <formula1>36526</formula1>
    </dataValidation>
  </dataValidations>
  <pageMargins left="0.75" right="0.75" top="1" bottom="1" header="0.5" footer="0.5"/>
  <pageSetup orientation="landscape" fitToHeight="0" fitToWidth="1"/>
</worksheet>
</file>

<file path=xl/worksheets/sheet4.xml><?xml version="1.0" encoding="utf-8"?>
<worksheet xmlns="http://schemas.openxmlformats.org/spreadsheetml/2006/main">
  <sheetPr>
    <tabColor rgb="0094A3B8"/>
    <outlinePr summaryBelow="1" summaryRight="1"/>
    <pageSetUpPr fitToPage="1"/>
  </sheetPr>
  <dimension ref="B2:N35"/>
  <sheetViews>
    <sheetView showGridLines="0" workbookViewId="0">
      <pane xSplit="2" ySplit="14" topLeftCell="C1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" customWidth="1" min="1" max="1"/>
    <col width="5" customWidth="1" min="2" max="2"/>
    <col width="14" customWidth="1" min="3" max="3"/>
    <col width="15" customWidth="1" min="4" max="4"/>
    <col width="10" customWidth="1" min="5" max="5"/>
    <col width="12" customWidth="1" min="6" max="6"/>
    <col width="16" customWidth="1" min="7" max="7"/>
    <col width="11" customWidth="1" min="8" max="8"/>
    <col width="18" customWidth="1" min="9" max="9"/>
    <col width="24" customWidth="1" min="11" max="11"/>
    <col width="12" customWidth="1" min="12" max="12"/>
    <col width="12" customWidth="1" min="13" max="13"/>
    <col width="12" customWidth="1" min="14" max="14"/>
  </cols>
  <sheetData>
    <row r="2" ht="24" customHeight="1">
      <c r="B2" s="1" t="inlineStr">
        <is>
          <t>Registro de huecos por cancelación (EJEMPLO con datos ficticios)</t>
        </is>
      </c>
    </row>
    <row r="3">
      <c r="B3" s="2" t="inlineStr">
        <is>
          <t>Anotá cada turno cancelado con aviso, cuántas horas antes y si se logró cubrir. Sirve para medir cuánto rinde la lista.</t>
        </is>
      </c>
    </row>
    <row r="4" ht="30" customHeight="1">
      <c r="B4" s="12" t="inlineStr">
        <is>
          <t>Huecos liberados</t>
        </is>
      </c>
      <c r="C4" s="11" t="n"/>
      <c r="D4" s="11" t="n"/>
      <c r="E4" s="13">
        <f>COUNT($C$15:$C$35)</f>
        <v/>
      </c>
      <c r="K4" s="17" t="inlineStr">
        <is>
          <t>Aviso antes del turno</t>
        </is>
      </c>
      <c r="L4" s="17" t="inlineStr">
        <is>
          <t>Huecos</t>
        </is>
      </c>
      <c r="M4" s="17" t="inlineStr">
        <is>
          <t>Cubiertos</t>
        </is>
      </c>
      <c r="N4" s="17" t="inlineStr">
        <is>
          <t>% cubierto</t>
        </is>
      </c>
    </row>
    <row r="5">
      <c r="B5" s="12" t="inlineStr">
        <is>
          <t>Huecos cubiertos</t>
        </is>
      </c>
      <c r="C5" s="11" t="n"/>
      <c r="D5" s="11" t="n"/>
      <c r="E5" s="13">
        <f>COUNTIF($H$15:$H$35,"Sí")</f>
        <v/>
      </c>
      <c r="K5" s="21" t="inlineStr">
        <is>
          <t>Más de 24 h</t>
        </is>
      </c>
      <c r="L5" s="18">
        <f>COUNTIF($G$15:$G$35,K5)</f>
        <v/>
      </c>
      <c r="M5" s="18">
        <f>COUNTIFS($G$15:$G$35,K5,$H$15:$H$35,"Sí")</f>
        <v/>
      </c>
      <c r="N5" s="22">
        <f>IF(L5=0,"",M5/L5)</f>
        <v/>
      </c>
    </row>
    <row r="6">
      <c r="B6" s="12" t="inlineStr">
        <is>
          <t>Porcentaje de huecos cubiertos</t>
        </is>
      </c>
      <c r="C6" s="11" t="n"/>
      <c r="D6" s="11" t="n"/>
      <c r="E6" s="23">
        <f>IF(E4=0,"",E5/E4)</f>
        <v/>
      </c>
      <c r="K6" s="21" t="inlineStr">
        <is>
          <t>Entre 3 y 24 h</t>
        </is>
      </c>
      <c r="L6" s="18">
        <f>COUNTIF($G$15:$G$35,K6)</f>
        <v/>
      </c>
      <c r="M6" s="18">
        <f>COUNTIFS($G$15:$G$35,K6,$H$15:$H$35,"Sí")</f>
        <v/>
      </c>
      <c r="N6" s="22">
        <f>IF(L6=0,"",M6/L6)</f>
        <v/>
      </c>
    </row>
    <row r="7">
      <c r="B7" s="24" t="inlineStr">
        <is>
          <t>Horas de agenda reocupadas</t>
        </is>
      </c>
      <c r="C7" s="11" t="n"/>
      <c r="D7" s="11" t="n"/>
      <c r="E7" s="25">
        <f>SUMIFS($E$15:$E$35,$H$15:$H$35,"Sí")/60</f>
        <v/>
      </c>
      <c r="K7" s="21" t="inlineStr">
        <is>
          <t>Menos de 3 h</t>
        </is>
      </c>
      <c r="L7" s="18">
        <f>COUNTIF($G$15:$G$35,K7)</f>
        <v/>
      </c>
      <c r="M7" s="18">
        <f>COUNTIFS($G$15:$G$35,K7,$H$15:$H$35,"Sí")</f>
        <v/>
      </c>
      <c r="N7" s="22">
        <f>IF(L7=0,"",M7/L7)</f>
        <v/>
      </c>
    </row>
    <row r="8">
      <c r="B8" s="12" t="inlineStr">
        <is>
          <t>Consultas efectivamente realizadas</t>
        </is>
      </c>
      <c r="C8" s="11" t="n"/>
      <c r="D8" s="11" t="n"/>
      <c r="E8" s="13">
        <f>COUNTIFS($H$15:$H$35,"Sí",$I$15:$I$35,"Atendido")</f>
        <v/>
      </c>
      <c r="K8" s="26" t="inlineStr">
        <is>
          <t>Total</t>
        </is>
      </c>
      <c r="L8" s="13">
        <f>SUM(L5:L7)</f>
        <v/>
      </c>
      <c r="M8" s="13">
        <f>SUM(M5:M7)</f>
        <v/>
      </c>
      <c r="N8" s="23">
        <f>IF(L8=0,"",M8/L8)</f>
        <v/>
      </c>
    </row>
    <row r="9">
      <c r="B9" s="24" t="inlineStr">
        <is>
          <t>Horas efectivamente atendidas</t>
        </is>
      </c>
      <c r="C9" s="11" t="n"/>
      <c r="D9" s="11" t="n"/>
      <c r="E9" s="25">
        <f>SUMIFS($E$15:$E$35,$H$15:$H$35,"Sí",$I$15:$I$35,"Atendido")/60</f>
        <v/>
      </c>
      <c r="K9" s="6" t="inlineStr">
        <is>
          <t>Con pocos casos estos porcentajes son una orientación: no demuestran por sí solos que exista una relación general entre el aviso y la cobertura. Juntá varios meses de datos antes de sacar conclusiones.</t>
        </is>
      </c>
    </row>
    <row r="10">
      <c r="B10" s="12" t="inlineStr">
        <is>
          <t>Horas que quedaron vacías</t>
        </is>
      </c>
      <c r="C10" s="11" t="n"/>
      <c r="D10" s="11" t="n"/>
      <c r="E10" s="25">
        <f>SUMIFS($E$15:$E$35,$H$15:$H$35,"No")/60</f>
        <v/>
      </c>
    </row>
    <row r="11">
      <c r="B11" s="12" t="inlineStr">
        <is>
          <t>Cubiertos con resultado pendiente</t>
        </is>
      </c>
      <c r="C11" s="11" t="n"/>
      <c r="D11" s="11" t="n"/>
      <c r="E11" s="13">
        <f>COUNTIFS($H$15:$H$35,"Sí",$I$15:$I$35,"Pendiente")</f>
        <v/>
      </c>
    </row>
    <row r="12" ht="30" customHeight="1">
      <c r="B12" s="6" t="inlineStr">
        <is>
          <t>«Reocupadas» cuenta horas de agenda que volvieron a tener un turno; «efectivamente atendidas» solo las de turnos nuevos que se realizaron. No son lo mismo: un turno cubierto puede terminar en ausencia o cancelarse otra vez.</t>
        </is>
      </c>
    </row>
    <row r="14" ht="44" customHeight="1">
      <c r="B14" s="17" t="inlineStr">
        <is>
          <t>N°</t>
        </is>
      </c>
      <c r="C14" s="17" t="inlineStr">
        <is>
          <t>Fecha del turno cancelado</t>
        </is>
      </c>
      <c r="D14" s="17" t="inlineStr">
        <is>
          <t>Profesional</t>
        </is>
      </c>
      <c r="E14" s="17" t="inlineStr">
        <is>
          <t>Duración (min)</t>
        </is>
      </c>
      <c r="F14" s="17" t="inlineStr">
        <is>
          <t>Horas de aviso antes del turno</t>
        </is>
      </c>
      <c r="G14" s="17" t="inlineStr">
        <is>
          <t>Franja de aviso</t>
        </is>
      </c>
      <c r="H14" s="17" t="inlineStr">
        <is>
          <t>¿Se cubrió el hueco?</t>
        </is>
      </c>
      <c r="I14" s="17" t="inlineStr">
        <is>
          <t>Resultado del turno nuevo</t>
        </is>
      </c>
    </row>
    <row r="15">
      <c r="B15" s="18" t="n">
        <v>1</v>
      </c>
      <c r="C15" s="19" t="n">
        <v>46296</v>
      </c>
      <c r="D15" s="10" t="inlineStr">
        <is>
          <t>Dra. Pérez</t>
        </is>
      </c>
      <c r="E15" s="9" t="n">
        <v>45</v>
      </c>
      <c r="F15" s="9" t="n">
        <v>72</v>
      </c>
      <c r="G15" s="27">
        <f>IF(F15="","",IF(F15&gt;24,"Más de 24 h",IF(F15&gt;=3,"Entre 3 y 24 h","Menos de 3 h")))</f>
        <v/>
      </c>
      <c r="H15" s="9" t="inlineStr">
        <is>
          <t>Sí</t>
        </is>
      </c>
      <c r="I15" s="9" t="inlineStr">
        <is>
          <t>Atendido</t>
        </is>
      </c>
    </row>
    <row r="16">
      <c r="B16" s="18" t="n">
        <v>2</v>
      </c>
      <c r="C16" s="19" t="n">
        <v>46297</v>
      </c>
      <c r="D16" s="10" t="inlineStr">
        <is>
          <t>Dr. Rojas</t>
        </is>
      </c>
      <c r="E16" s="9" t="n">
        <v>45</v>
      </c>
      <c r="F16" s="9" t="n">
        <v>60</v>
      </c>
      <c r="G16" s="27">
        <f>IF(F16="","",IF(F16&gt;24,"Más de 24 h",IF(F16&gt;=3,"Entre 3 y 24 h","Menos de 3 h")))</f>
        <v/>
      </c>
      <c r="H16" s="9" t="inlineStr">
        <is>
          <t>Sí</t>
        </is>
      </c>
      <c r="I16" s="9" t="inlineStr">
        <is>
          <t>Atendido</t>
        </is>
      </c>
    </row>
    <row r="17">
      <c r="B17" s="18" t="n">
        <v>3</v>
      </c>
      <c r="C17" s="19" t="n">
        <v>46300</v>
      </c>
      <c r="D17" s="10" t="inlineStr">
        <is>
          <t>Dra. Ríos</t>
        </is>
      </c>
      <c r="E17" s="9" t="n">
        <v>45</v>
      </c>
      <c r="F17" s="9" t="n">
        <v>52</v>
      </c>
      <c r="G17" s="27">
        <f>IF(F17="","",IF(F17&gt;24,"Más de 24 h",IF(F17&gt;=3,"Entre 3 y 24 h","Menos de 3 h")))</f>
        <v/>
      </c>
      <c r="H17" s="9" t="inlineStr">
        <is>
          <t>Sí</t>
        </is>
      </c>
      <c r="I17" s="9" t="inlineStr">
        <is>
          <t>Canceló de nuevo</t>
        </is>
      </c>
    </row>
    <row r="18">
      <c r="B18" s="18" t="n">
        <v>4</v>
      </c>
      <c r="C18" s="19" t="n">
        <v>46301</v>
      </c>
      <c r="D18" s="10" t="inlineStr">
        <is>
          <t>Dra. Pérez</t>
        </is>
      </c>
      <c r="E18" s="9" t="n">
        <v>45</v>
      </c>
      <c r="F18" s="9" t="n">
        <v>48</v>
      </c>
      <c r="G18" s="27">
        <f>IF(F18="","",IF(F18&gt;24,"Más de 24 h",IF(F18&gt;=3,"Entre 3 y 24 h","Menos de 3 h")))</f>
        <v/>
      </c>
      <c r="H18" s="9" t="inlineStr">
        <is>
          <t>Sí</t>
        </is>
      </c>
      <c r="I18" s="9" t="inlineStr">
        <is>
          <t>Atendido</t>
        </is>
      </c>
    </row>
    <row r="19">
      <c r="B19" s="18" t="n">
        <v>5</v>
      </c>
      <c r="C19" s="19" t="n">
        <v>46302</v>
      </c>
      <c r="D19" s="10" t="inlineStr">
        <is>
          <t>Dr. Rojas</t>
        </is>
      </c>
      <c r="E19" s="9" t="n">
        <v>45</v>
      </c>
      <c r="F19" s="9" t="n">
        <v>40</v>
      </c>
      <c r="G19" s="27">
        <f>IF(F19="","",IF(F19&gt;24,"Más de 24 h",IF(F19&gt;=3,"Entre 3 y 24 h","Menos de 3 h")))</f>
        <v/>
      </c>
      <c r="H19" s="9" t="inlineStr">
        <is>
          <t>Sí</t>
        </is>
      </c>
      <c r="I19" s="9" t="inlineStr">
        <is>
          <t>Atendido</t>
        </is>
      </c>
    </row>
    <row r="20">
      <c r="B20" s="18" t="n">
        <v>6</v>
      </c>
      <c r="C20" s="19" t="n">
        <v>46303</v>
      </c>
      <c r="D20" s="10" t="inlineStr">
        <is>
          <t>Dra. Ríos</t>
        </is>
      </c>
      <c r="E20" s="9" t="n">
        <v>45</v>
      </c>
      <c r="F20" s="9" t="n">
        <v>36</v>
      </c>
      <c r="G20" s="27">
        <f>IF(F20="","",IF(F20&gt;24,"Más de 24 h",IF(F20&gt;=3,"Entre 3 y 24 h","Menos de 3 h")))</f>
        <v/>
      </c>
      <c r="H20" s="9" t="inlineStr">
        <is>
          <t>Sí</t>
        </is>
      </c>
      <c r="I20" s="9" t="inlineStr">
        <is>
          <t>Atendido</t>
        </is>
      </c>
    </row>
    <row r="21">
      <c r="B21" s="18" t="n">
        <v>7</v>
      </c>
      <c r="C21" s="19" t="n">
        <v>46304</v>
      </c>
      <c r="D21" s="10" t="inlineStr">
        <is>
          <t>Dra. Pérez</t>
        </is>
      </c>
      <c r="E21" s="9" t="n">
        <v>45</v>
      </c>
      <c r="F21" s="9" t="n">
        <v>30</v>
      </c>
      <c r="G21" s="27">
        <f>IF(F21="","",IF(F21&gt;24,"Más de 24 h",IF(F21&gt;=3,"Entre 3 y 24 h","Menos de 3 h")))</f>
        <v/>
      </c>
      <c r="H21" s="9" t="inlineStr">
        <is>
          <t>No</t>
        </is>
      </c>
      <c r="I21" s="9" t="n"/>
    </row>
    <row r="22">
      <c r="B22" s="18" t="n">
        <v>8</v>
      </c>
      <c r="C22" s="19" t="n">
        <v>46308</v>
      </c>
      <c r="D22" s="10" t="inlineStr">
        <is>
          <t>Dr. Rojas</t>
        </is>
      </c>
      <c r="E22" s="9" t="n">
        <v>45</v>
      </c>
      <c r="F22" s="9" t="n">
        <v>28</v>
      </c>
      <c r="G22" s="27">
        <f>IF(F22="","",IF(F22&gt;24,"Más de 24 h",IF(F22&gt;=3,"Entre 3 y 24 h","Menos de 3 h")))</f>
        <v/>
      </c>
      <c r="H22" s="9" t="inlineStr">
        <is>
          <t>No</t>
        </is>
      </c>
      <c r="I22" s="9" t="n"/>
    </row>
    <row r="23">
      <c r="B23" s="18" t="n">
        <v>9</v>
      </c>
      <c r="C23" s="19" t="n">
        <v>46309</v>
      </c>
      <c r="D23" s="10" t="inlineStr">
        <is>
          <t>Dra. Ríos</t>
        </is>
      </c>
      <c r="E23" s="9" t="n">
        <v>45</v>
      </c>
      <c r="F23" s="9" t="n">
        <v>26</v>
      </c>
      <c r="G23" s="27">
        <f>IF(F23="","",IF(F23&gt;24,"Más de 24 h",IF(F23&gt;=3,"Entre 3 y 24 h","Menos de 3 h")))</f>
        <v/>
      </c>
      <c r="H23" s="9" t="inlineStr">
        <is>
          <t>No</t>
        </is>
      </c>
      <c r="I23" s="9" t="n"/>
    </row>
    <row r="24">
      <c r="B24" s="18" t="n">
        <v>10</v>
      </c>
      <c r="C24" s="19" t="n">
        <v>46310</v>
      </c>
      <c r="D24" s="10" t="inlineStr">
        <is>
          <t>Dra. Pérez</t>
        </is>
      </c>
      <c r="E24" s="9" t="n">
        <v>45</v>
      </c>
      <c r="F24" s="9" t="n">
        <v>20</v>
      </c>
      <c r="G24" s="27">
        <f>IF(F24="","",IF(F24&gt;24,"Más de 24 h",IF(F24&gt;=3,"Entre 3 y 24 h","Menos de 3 h")))</f>
        <v/>
      </c>
      <c r="H24" s="9" t="inlineStr">
        <is>
          <t>Sí</t>
        </is>
      </c>
      <c r="I24" s="9" t="inlineStr">
        <is>
          <t>Atendido</t>
        </is>
      </c>
    </row>
    <row r="25">
      <c r="B25" s="18" t="n">
        <v>11</v>
      </c>
      <c r="C25" s="19" t="n">
        <v>46311</v>
      </c>
      <c r="D25" s="10" t="inlineStr">
        <is>
          <t>Dr. Rojas</t>
        </is>
      </c>
      <c r="E25" s="9" t="n">
        <v>45</v>
      </c>
      <c r="F25" s="9" t="n">
        <v>18</v>
      </c>
      <c r="G25" s="27">
        <f>IF(F25="","",IF(F25&gt;24,"Más de 24 h",IF(F25&gt;=3,"Entre 3 y 24 h","Menos de 3 h")))</f>
        <v/>
      </c>
      <c r="H25" s="9" t="inlineStr">
        <is>
          <t>Sí</t>
        </is>
      </c>
      <c r="I25" s="9" t="inlineStr">
        <is>
          <t>Ausente</t>
        </is>
      </c>
    </row>
    <row r="26">
      <c r="B26" s="18" t="n">
        <v>12</v>
      </c>
      <c r="C26" s="19" t="n">
        <v>46314</v>
      </c>
      <c r="D26" s="10" t="inlineStr">
        <is>
          <t>Dra. Ríos</t>
        </is>
      </c>
      <c r="E26" s="9" t="n">
        <v>45</v>
      </c>
      <c r="F26" s="9" t="n">
        <v>12</v>
      </c>
      <c r="G26" s="27">
        <f>IF(F26="","",IF(F26&gt;24,"Más de 24 h",IF(F26&gt;=3,"Entre 3 y 24 h","Menos de 3 h")))</f>
        <v/>
      </c>
      <c r="H26" s="9" t="inlineStr">
        <is>
          <t>Sí</t>
        </is>
      </c>
      <c r="I26" s="9" t="inlineStr">
        <is>
          <t>Atendido</t>
        </is>
      </c>
    </row>
    <row r="27">
      <c r="B27" s="18" t="n">
        <v>13</v>
      </c>
      <c r="C27" s="19" t="n">
        <v>46315</v>
      </c>
      <c r="D27" s="10" t="inlineStr">
        <is>
          <t>Dra. Pérez</t>
        </is>
      </c>
      <c r="E27" s="9" t="n">
        <v>45</v>
      </c>
      <c r="F27" s="9" t="n">
        <v>10</v>
      </c>
      <c r="G27" s="27">
        <f>IF(F27="","",IF(F27&gt;24,"Más de 24 h",IF(F27&gt;=3,"Entre 3 y 24 h","Menos de 3 h")))</f>
        <v/>
      </c>
      <c r="H27" s="9" t="inlineStr">
        <is>
          <t>Sí</t>
        </is>
      </c>
      <c r="I27" s="9" t="inlineStr">
        <is>
          <t>Atendido</t>
        </is>
      </c>
    </row>
    <row r="28">
      <c r="B28" s="18" t="n">
        <v>14</v>
      </c>
      <c r="C28" s="19" t="n">
        <v>46316</v>
      </c>
      <c r="D28" s="10" t="inlineStr">
        <is>
          <t>Dr. Rojas</t>
        </is>
      </c>
      <c r="E28" s="9" t="n">
        <v>45</v>
      </c>
      <c r="F28" s="9" t="n">
        <v>8</v>
      </c>
      <c r="G28" s="27">
        <f>IF(F28="","",IF(F28&gt;24,"Más de 24 h",IF(F28&gt;=3,"Entre 3 y 24 h","Menos de 3 h")))</f>
        <v/>
      </c>
      <c r="H28" s="9" t="inlineStr">
        <is>
          <t>No</t>
        </is>
      </c>
      <c r="I28" s="9" t="n"/>
    </row>
    <row r="29">
      <c r="B29" s="18" t="n">
        <v>15</v>
      </c>
      <c r="C29" s="19" t="n">
        <v>46317</v>
      </c>
      <c r="D29" s="10" t="inlineStr">
        <is>
          <t>Dra. Ríos</t>
        </is>
      </c>
      <c r="E29" s="9" t="n">
        <v>45</v>
      </c>
      <c r="F29" s="9" t="n">
        <v>6</v>
      </c>
      <c r="G29" s="27">
        <f>IF(F29="","",IF(F29&gt;24,"Más de 24 h",IF(F29&gt;=3,"Entre 3 y 24 h","Menos de 3 h")))</f>
        <v/>
      </c>
      <c r="H29" s="9" t="inlineStr">
        <is>
          <t>No</t>
        </is>
      </c>
      <c r="I29" s="9" t="n"/>
    </row>
    <row r="30">
      <c r="B30" s="18" t="n">
        <v>16</v>
      </c>
      <c r="C30" s="19" t="n">
        <v>46318</v>
      </c>
      <c r="D30" s="10" t="inlineStr">
        <is>
          <t>Dra. Pérez</t>
        </is>
      </c>
      <c r="E30" s="9" t="n">
        <v>45</v>
      </c>
      <c r="F30" s="9" t="n">
        <v>4</v>
      </c>
      <c r="G30" s="27">
        <f>IF(F30="","",IF(F30&gt;24,"Más de 24 h",IF(F30&gt;=3,"Entre 3 y 24 h","Menos de 3 h")))</f>
        <v/>
      </c>
      <c r="H30" s="9" t="inlineStr">
        <is>
          <t>No</t>
        </is>
      </c>
      <c r="I30" s="9" t="n"/>
    </row>
    <row r="31">
      <c r="B31" s="18" t="n">
        <v>17</v>
      </c>
      <c r="C31" s="19" t="n">
        <v>46321</v>
      </c>
      <c r="D31" s="10" t="inlineStr">
        <is>
          <t>Dr. Rojas</t>
        </is>
      </c>
      <c r="E31" s="9" t="n">
        <v>45</v>
      </c>
      <c r="F31" s="9" t="n">
        <v>2</v>
      </c>
      <c r="G31" s="27">
        <f>IF(F31="","",IF(F31&gt;24,"Más de 24 h",IF(F31&gt;=3,"Entre 3 y 24 h","Menos de 3 h")))</f>
        <v/>
      </c>
      <c r="H31" s="9" t="inlineStr">
        <is>
          <t>Sí</t>
        </is>
      </c>
      <c r="I31" s="9" t="inlineStr">
        <is>
          <t>Atendido</t>
        </is>
      </c>
    </row>
    <row r="32">
      <c r="B32" s="18" t="n">
        <v>18</v>
      </c>
      <c r="C32" s="19" t="n">
        <v>46322</v>
      </c>
      <c r="D32" s="10" t="inlineStr">
        <is>
          <t>Dra. Ríos</t>
        </is>
      </c>
      <c r="E32" s="9" t="n">
        <v>45</v>
      </c>
      <c r="F32" s="9" t="n">
        <v>1.5</v>
      </c>
      <c r="G32" s="27">
        <f>IF(F32="","",IF(F32&gt;24,"Más de 24 h",IF(F32&gt;=3,"Entre 3 y 24 h","Menos de 3 h")))</f>
        <v/>
      </c>
      <c r="H32" s="9" t="inlineStr">
        <is>
          <t>No</t>
        </is>
      </c>
      <c r="I32" s="9" t="n"/>
    </row>
    <row r="33">
      <c r="B33" s="18" t="n">
        <v>19</v>
      </c>
      <c r="C33" s="19" t="n">
        <v>46323</v>
      </c>
      <c r="D33" s="10" t="inlineStr">
        <is>
          <t>Dra. Pérez</t>
        </is>
      </c>
      <c r="E33" s="9" t="n">
        <v>45</v>
      </c>
      <c r="F33" s="9" t="n">
        <v>1</v>
      </c>
      <c r="G33" s="27">
        <f>IF(F33="","",IF(F33&gt;24,"Más de 24 h",IF(F33&gt;=3,"Entre 3 y 24 h","Menos de 3 h")))</f>
        <v/>
      </c>
      <c r="H33" s="9" t="inlineStr">
        <is>
          <t>No</t>
        </is>
      </c>
      <c r="I33" s="9" t="n"/>
    </row>
    <row r="34">
      <c r="B34" s="18" t="n">
        <v>20</v>
      </c>
      <c r="C34" s="19" t="n">
        <v>46324</v>
      </c>
      <c r="D34" s="10" t="inlineStr">
        <is>
          <t>Dr. Rojas</t>
        </is>
      </c>
      <c r="E34" s="9" t="n">
        <v>45</v>
      </c>
      <c r="F34" s="9" t="n">
        <v>0.5</v>
      </c>
      <c r="G34" s="27">
        <f>IF(F34="","",IF(F34&gt;24,"Más de 24 h",IF(F34&gt;=3,"Entre 3 y 24 h","Menos de 3 h")))</f>
        <v/>
      </c>
      <c r="H34" s="9" t="inlineStr">
        <is>
          <t>No</t>
        </is>
      </c>
      <c r="I34" s="9" t="n"/>
    </row>
    <row r="35">
      <c r="B35" s="18" t="n">
        <v>21</v>
      </c>
      <c r="C35" s="19" t="n">
        <v>46325</v>
      </c>
      <c r="D35" s="10" t="inlineStr">
        <is>
          <t>Dra. Ríos</t>
        </is>
      </c>
      <c r="E35" s="9" t="n">
        <v>45</v>
      </c>
      <c r="F35" s="9" t="n">
        <v>2.5</v>
      </c>
      <c r="G35" s="27">
        <f>IF(F35="","",IF(F35&gt;24,"Más de 24 h",IF(F35&gt;=3,"Entre 3 y 24 h","Menos de 3 h")))</f>
        <v/>
      </c>
      <c r="H35" s="9" t="inlineStr">
        <is>
          <t>No</t>
        </is>
      </c>
      <c r="I35" s="9" t="n"/>
    </row>
  </sheetData>
  <autoFilter ref="B14:I35"/>
  <mergeCells count="11">
    <mergeCell ref="B10:D10"/>
    <mergeCell ref="B11:D11"/>
    <mergeCell ref="B12:I12"/>
    <mergeCell ref="K9:N12"/>
    <mergeCell ref="B5:D5"/>
    <mergeCell ref="B8:D8"/>
    <mergeCell ref="B4:D4"/>
    <mergeCell ref="B9:D9"/>
    <mergeCell ref="B3:I3"/>
    <mergeCell ref="B7:D7"/>
    <mergeCell ref="B6:D6"/>
  </mergeCells>
  <dataValidations count="4">
    <dataValidation sqref="H15:H35" showDropDown="0" showInputMessage="0" showErrorMessage="0" allowBlank="1" type="list">
      <formula1>"Sí,No"</formula1>
    </dataValidation>
    <dataValidation sqref="I15:I35" showDropDown="0" showInputMessage="0" showErrorMessage="0" allowBlank="1" type="list">
      <formula1>"Atendido,Ausente,Canceló de nuevo,Pendiente"</formula1>
    </dataValidation>
    <dataValidation sqref="E15:E35" showDropDown="0" showInputMessage="0" showErrorMessage="0" allowBlank="1" type="list">
      <formula1>"30,45,60,90"</formula1>
    </dataValidation>
    <dataValidation sqref="F15:F35" showDropDown="0" showInputMessage="0" showErrorMessage="1" allowBlank="1" errorTitle="Dato no válido" error="Ingresá las horas de aviso como número (por ejemplo 1,5)." type="decimal" operator="greaterThanOrEqual">
      <formula1>0</formula1>
    </dataValidation>
  </dataValidations>
  <pageMargins left="0.75" right="0.75" top="1" bottom="1" header="0.5" footer="0.5"/>
  <pageSetup orientation="landscape" fitToHeight="0" fitToWidth="1"/>
</worksheet>
</file>

<file path=xl/worksheets/sheet5.xml><?xml version="1.0" encoding="utf-8"?>
<worksheet xmlns="http://schemas.openxmlformats.org/spreadsheetml/2006/main">
  <sheetPr>
    <tabColor rgb="0016A34A"/>
    <outlinePr summaryBelow="1" summaryRight="1"/>
    <pageSetUpPr fitToPage="1"/>
  </sheetPr>
  <dimension ref="B2:N74"/>
  <sheetViews>
    <sheetView showGridLines="0" workbookViewId="0">
      <pane xSplit="2" ySplit="14" topLeftCell="C1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" customWidth="1" min="1" max="1"/>
    <col width="5" customWidth="1" min="2" max="2"/>
    <col width="14" customWidth="1" min="3" max="3"/>
    <col width="15" customWidth="1" min="4" max="4"/>
    <col width="10" customWidth="1" min="5" max="5"/>
    <col width="12" customWidth="1" min="6" max="6"/>
    <col width="16" customWidth="1" min="7" max="7"/>
    <col width="11" customWidth="1" min="8" max="8"/>
    <col width="18" customWidth="1" min="9" max="9"/>
    <col width="24" customWidth="1" min="11" max="11"/>
    <col width="12" customWidth="1" min="12" max="12"/>
    <col width="12" customWidth="1" min="13" max="13"/>
    <col width="12" customWidth="1" min="14" max="14"/>
  </cols>
  <sheetData>
    <row r="2" ht="24" customHeight="1">
      <c r="B2" s="1" t="inlineStr">
        <is>
          <t>Registro de huecos por cancelación</t>
        </is>
      </c>
    </row>
    <row r="3">
      <c r="B3" s="2" t="inlineStr">
        <is>
          <t>Anotá cada turno cancelado con aviso, cuántas horas antes y si se logró cubrir. Sirve para medir cuánto rinde la lista.</t>
        </is>
      </c>
    </row>
    <row r="4" ht="30" customHeight="1">
      <c r="B4" s="12" t="inlineStr">
        <is>
          <t>Huecos liberados</t>
        </is>
      </c>
      <c r="C4" s="11" t="n"/>
      <c r="D4" s="11" t="n"/>
      <c r="E4" s="13">
        <f>COUNT($C$15:$C$74)</f>
        <v/>
      </c>
      <c r="K4" s="17" t="inlineStr">
        <is>
          <t>Aviso antes del turno</t>
        </is>
      </c>
      <c r="L4" s="17" t="inlineStr">
        <is>
          <t>Huecos</t>
        </is>
      </c>
      <c r="M4" s="17" t="inlineStr">
        <is>
          <t>Cubiertos</t>
        </is>
      </c>
      <c r="N4" s="17" t="inlineStr">
        <is>
          <t>% cubierto</t>
        </is>
      </c>
    </row>
    <row r="5">
      <c r="B5" s="12" t="inlineStr">
        <is>
          <t>Huecos cubiertos</t>
        </is>
      </c>
      <c r="C5" s="11" t="n"/>
      <c r="D5" s="11" t="n"/>
      <c r="E5" s="13">
        <f>COUNTIF($H$15:$H$74,"Sí")</f>
        <v/>
      </c>
      <c r="K5" s="21" t="inlineStr">
        <is>
          <t>Más de 24 h</t>
        </is>
      </c>
      <c r="L5" s="18">
        <f>COUNTIF($G$15:$G$74,K5)</f>
        <v/>
      </c>
      <c r="M5" s="18">
        <f>COUNTIFS($G$15:$G$74,K5,$H$15:$H$74,"Sí")</f>
        <v/>
      </c>
      <c r="N5" s="22">
        <f>IF(L5=0,"",M5/L5)</f>
        <v/>
      </c>
    </row>
    <row r="6">
      <c r="B6" s="12" t="inlineStr">
        <is>
          <t>Porcentaje de huecos cubiertos</t>
        </is>
      </c>
      <c r="C6" s="11" t="n"/>
      <c r="D6" s="11" t="n"/>
      <c r="E6" s="23">
        <f>IF(E4=0,"",E5/E4)</f>
        <v/>
      </c>
      <c r="K6" s="21" t="inlineStr">
        <is>
          <t>Entre 3 y 24 h</t>
        </is>
      </c>
      <c r="L6" s="18">
        <f>COUNTIF($G$15:$G$74,K6)</f>
        <v/>
      </c>
      <c r="M6" s="18">
        <f>COUNTIFS($G$15:$G$74,K6,$H$15:$H$74,"Sí")</f>
        <v/>
      </c>
      <c r="N6" s="22">
        <f>IF(L6=0,"",M6/L6)</f>
        <v/>
      </c>
    </row>
    <row r="7">
      <c r="B7" s="24" t="inlineStr">
        <is>
          <t>Horas de agenda reocupadas</t>
        </is>
      </c>
      <c r="C7" s="11" t="n"/>
      <c r="D7" s="11" t="n"/>
      <c r="E7" s="25">
        <f>SUMIFS($E$15:$E$74,$H$15:$H$74,"Sí")/60</f>
        <v/>
      </c>
      <c r="K7" s="21" t="inlineStr">
        <is>
          <t>Menos de 3 h</t>
        </is>
      </c>
      <c r="L7" s="18">
        <f>COUNTIF($G$15:$G$74,K7)</f>
        <v/>
      </c>
      <c r="M7" s="18">
        <f>COUNTIFS($G$15:$G$74,K7,$H$15:$H$74,"Sí")</f>
        <v/>
      </c>
      <c r="N7" s="22">
        <f>IF(L7=0,"",M7/L7)</f>
        <v/>
      </c>
    </row>
    <row r="8">
      <c r="B8" s="12" t="inlineStr">
        <is>
          <t>Consultas efectivamente realizadas</t>
        </is>
      </c>
      <c r="C8" s="11" t="n"/>
      <c r="D8" s="11" t="n"/>
      <c r="E8" s="13">
        <f>COUNTIFS($H$15:$H$74,"Sí",$I$15:$I$74,"Atendido")</f>
        <v/>
      </c>
      <c r="K8" s="26" t="inlineStr">
        <is>
          <t>Total</t>
        </is>
      </c>
      <c r="L8" s="13">
        <f>SUM(L5:L7)</f>
        <v/>
      </c>
      <c r="M8" s="13">
        <f>SUM(M5:M7)</f>
        <v/>
      </c>
      <c r="N8" s="23">
        <f>IF(L8=0,"",M8/L8)</f>
        <v/>
      </c>
    </row>
    <row r="9">
      <c r="B9" s="24" t="inlineStr">
        <is>
          <t>Horas efectivamente atendidas</t>
        </is>
      </c>
      <c r="C9" s="11" t="n"/>
      <c r="D9" s="11" t="n"/>
      <c r="E9" s="25">
        <f>SUMIFS($E$15:$E$74,$H$15:$H$74,"Sí",$I$15:$I$74,"Atendido")/60</f>
        <v/>
      </c>
      <c r="K9" s="6" t="inlineStr">
        <is>
          <t>Con pocos casos estos porcentajes son una orientación: no demuestran por sí solos que exista una relación general entre el aviso y la cobertura. Juntá varios meses de datos antes de sacar conclusiones.</t>
        </is>
      </c>
    </row>
    <row r="10">
      <c r="B10" s="12" t="inlineStr">
        <is>
          <t>Horas que quedaron vacías</t>
        </is>
      </c>
      <c r="C10" s="11" t="n"/>
      <c r="D10" s="11" t="n"/>
      <c r="E10" s="25">
        <f>SUMIFS($E$15:$E$74,$H$15:$H$74,"No")/60</f>
        <v/>
      </c>
    </row>
    <row r="11">
      <c r="B11" s="12" t="inlineStr">
        <is>
          <t>Cubiertos con resultado pendiente</t>
        </is>
      </c>
      <c r="C11" s="11" t="n"/>
      <c r="D11" s="11" t="n"/>
      <c r="E11" s="13">
        <f>COUNTIFS($H$15:$H$74,"Sí",$I$15:$I$74,"Pendiente")</f>
        <v/>
      </c>
    </row>
    <row r="12" ht="30" customHeight="1">
      <c r="B12" s="6" t="inlineStr">
        <is>
          <t>«Reocupadas» cuenta horas de agenda que volvieron a tener un turno; «efectivamente atendidas» solo las de turnos nuevos que se realizaron. No son lo mismo: un turno cubierto puede terminar en ausencia o cancelarse otra vez.</t>
        </is>
      </c>
    </row>
    <row r="14" ht="44" customHeight="1">
      <c r="B14" s="17" t="inlineStr">
        <is>
          <t>N°</t>
        </is>
      </c>
      <c r="C14" s="17" t="inlineStr">
        <is>
          <t>Fecha del turno cancelado</t>
        </is>
      </c>
      <c r="D14" s="17" t="inlineStr">
        <is>
          <t>Profesional</t>
        </is>
      </c>
      <c r="E14" s="17" t="inlineStr">
        <is>
          <t>Duración (min)</t>
        </is>
      </c>
      <c r="F14" s="17" t="inlineStr">
        <is>
          <t>Horas de aviso antes del turno</t>
        </is>
      </c>
      <c r="G14" s="17" t="inlineStr">
        <is>
          <t>Franja de aviso</t>
        </is>
      </c>
      <c r="H14" s="17" t="inlineStr">
        <is>
          <t>¿Se cubrió el hueco?</t>
        </is>
      </c>
      <c r="I14" s="17" t="inlineStr">
        <is>
          <t>Resultado del turno nuevo</t>
        </is>
      </c>
    </row>
    <row r="15">
      <c r="B15" s="18" t="n">
        <v>1</v>
      </c>
      <c r="C15" s="19" t="n"/>
      <c r="D15" s="10" t="n"/>
      <c r="E15" s="9" t="n"/>
      <c r="F15" s="9" t="n"/>
      <c r="G15" s="27">
        <f>IF(F15="","",IF(F15&gt;24,"Más de 24 h",IF(F15&gt;=3,"Entre 3 y 24 h","Menos de 3 h")))</f>
        <v/>
      </c>
      <c r="H15" s="9" t="n"/>
      <c r="I15" s="9" t="n"/>
    </row>
    <row r="16">
      <c r="B16" s="18" t="n">
        <v>2</v>
      </c>
      <c r="C16" s="19" t="n"/>
      <c r="D16" s="10" t="n"/>
      <c r="E16" s="9" t="n"/>
      <c r="F16" s="9" t="n"/>
      <c r="G16" s="27">
        <f>IF(F16="","",IF(F16&gt;24,"Más de 24 h",IF(F16&gt;=3,"Entre 3 y 24 h","Menos de 3 h")))</f>
        <v/>
      </c>
      <c r="H16" s="9" t="n"/>
      <c r="I16" s="9" t="n"/>
    </row>
    <row r="17">
      <c r="B17" s="18" t="n">
        <v>3</v>
      </c>
      <c r="C17" s="19" t="n"/>
      <c r="D17" s="10" t="n"/>
      <c r="E17" s="9" t="n"/>
      <c r="F17" s="9" t="n"/>
      <c r="G17" s="27">
        <f>IF(F17="","",IF(F17&gt;24,"Más de 24 h",IF(F17&gt;=3,"Entre 3 y 24 h","Menos de 3 h")))</f>
        <v/>
      </c>
      <c r="H17" s="9" t="n"/>
      <c r="I17" s="9" t="n"/>
    </row>
    <row r="18">
      <c r="B18" s="18" t="n">
        <v>4</v>
      </c>
      <c r="C18" s="19" t="n"/>
      <c r="D18" s="10" t="n"/>
      <c r="E18" s="9" t="n"/>
      <c r="F18" s="9" t="n"/>
      <c r="G18" s="27">
        <f>IF(F18="","",IF(F18&gt;24,"Más de 24 h",IF(F18&gt;=3,"Entre 3 y 24 h","Menos de 3 h")))</f>
        <v/>
      </c>
      <c r="H18" s="9" t="n"/>
      <c r="I18" s="9" t="n"/>
    </row>
    <row r="19">
      <c r="B19" s="18" t="n">
        <v>5</v>
      </c>
      <c r="C19" s="19" t="n"/>
      <c r="D19" s="10" t="n"/>
      <c r="E19" s="9" t="n"/>
      <c r="F19" s="9" t="n"/>
      <c r="G19" s="27">
        <f>IF(F19="","",IF(F19&gt;24,"Más de 24 h",IF(F19&gt;=3,"Entre 3 y 24 h","Menos de 3 h")))</f>
        <v/>
      </c>
      <c r="H19" s="9" t="n"/>
      <c r="I19" s="9" t="n"/>
    </row>
    <row r="20">
      <c r="B20" s="18" t="n">
        <v>6</v>
      </c>
      <c r="C20" s="19" t="n"/>
      <c r="D20" s="10" t="n"/>
      <c r="E20" s="9" t="n"/>
      <c r="F20" s="9" t="n"/>
      <c r="G20" s="27">
        <f>IF(F20="","",IF(F20&gt;24,"Más de 24 h",IF(F20&gt;=3,"Entre 3 y 24 h","Menos de 3 h")))</f>
        <v/>
      </c>
      <c r="H20" s="9" t="n"/>
      <c r="I20" s="9" t="n"/>
    </row>
    <row r="21">
      <c r="B21" s="18" t="n">
        <v>7</v>
      </c>
      <c r="C21" s="19" t="n"/>
      <c r="D21" s="10" t="n"/>
      <c r="E21" s="9" t="n"/>
      <c r="F21" s="9" t="n"/>
      <c r="G21" s="27">
        <f>IF(F21="","",IF(F21&gt;24,"Más de 24 h",IF(F21&gt;=3,"Entre 3 y 24 h","Menos de 3 h")))</f>
        <v/>
      </c>
      <c r="H21" s="9" t="n"/>
      <c r="I21" s="9" t="n"/>
    </row>
    <row r="22">
      <c r="B22" s="18" t="n">
        <v>8</v>
      </c>
      <c r="C22" s="19" t="n"/>
      <c r="D22" s="10" t="n"/>
      <c r="E22" s="9" t="n"/>
      <c r="F22" s="9" t="n"/>
      <c r="G22" s="27">
        <f>IF(F22="","",IF(F22&gt;24,"Más de 24 h",IF(F22&gt;=3,"Entre 3 y 24 h","Menos de 3 h")))</f>
        <v/>
      </c>
      <c r="H22" s="9" t="n"/>
      <c r="I22" s="9" t="n"/>
    </row>
    <row r="23">
      <c r="B23" s="18" t="n">
        <v>9</v>
      </c>
      <c r="C23" s="19" t="n"/>
      <c r="D23" s="10" t="n"/>
      <c r="E23" s="9" t="n"/>
      <c r="F23" s="9" t="n"/>
      <c r="G23" s="27">
        <f>IF(F23="","",IF(F23&gt;24,"Más de 24 h",IF(F23&gt;=3,"Entre 3 y 24 h","Menos de 3 h")))</f>
        <v/>
      </c>
      <c r="H23" s="9" t="n"/>
      <c r="I23" s="9" t="n"/>
    </row>
    <row r="24">
      <c r="B24" s="18" t="n">
        <v>10</v>
      </c>
      <c r="C24" s="19" t="n"/>
      <c r="D24" s="10" t="n"/>
      <c r="E24" s="9" t="n"/>
      <c r="F24" s="9" t="n"/>
      <c r="G24" s="27">
        <f>IF(F24="","",IF(F24&gt;24,"Más de 24 h",IF(F24&gt;=3,"Entre 3 y 24 h","Menos de 3 h")))</f>
        <v/>
      </c>
      <c r="H24" s="9" t="n"/>
      <c r="I24" s="9" t="n"/>
    </row>
    <row r="25">
      <c r="B25" s="18" t="n">
        <v>11</v>
      </c>
      <c r="C25" s="19" t="n"/>
      <c r="D25" s="10" t="n"/>
      <c r="E25" s="9" t="n"/>
      <c r="F25" s="9" t="n"/>
      <c r="G25" s="27">
        <f>IF(F25="","",IF(F25&gt;24,"Más de 24 h",IF(F25&gt;=3,"Entre 3 y 24 h","Menos de 3 h")))</f>
        <v/>
      </c>
      <c r="H25" s="9" t="n"/>
      <c r="I25" s="9" t="n"/>
    </row>
    <row r="26">
      <c r="B26" s="18" t="n">
        <v>12</v>
      </c>
      <c r="C26" s="19" t="n"/>
      <c r="D26" s="10" t="n"/>
      <c r="E26" s="9" t="n"/>
      <c r="F26" s="9" t="n"/>
      <c r="G26" s="27">
        <f>IF(F26="","",IF(F26&gt;24,"Más de 24 h",IF(F26&gt;=3,"Entre 3 y 24 h","Menos de 3 h")))</f>
        <v/>
      </c>
      <c r="H26" s="9" t="n"/>
      <c r="I26" s="9" t="n"/>
    </row>
    <row r="27">
      <c r="B27" s="18" t="n">
        <v>13</v>
      </c>
      <c r="C27" s="19" t="n"/>
      <c r="D27" s="10" t="n"/>
      <c r="E27" s="9" t="n"/>
      <c r="F27" s="9" t="n"/>
      <c r="G27" s="27">
        <f>IF(F27="","",IF(F27&gt;24,"Más de 24 h",IF(F27&gt;=3,"Entre 3 y 24 h","Menos de 3 h")))</f>
        <v/>
      </c>
      <c r="H27" s="9" t="n"/>
      <c r="I27" s="9" t="n"/>
    </row>
    <row r="28">
      <c r="B28" s="18" t="n">
        <v>14</v>
      </c>
      <c r="C28" s="19" t="n"/>
      <c r="D28" s="10" t="n"/>
      <c r="E28" s="9" t="n"/>
      <c r="F28" s="9" t="n"/>
      <c r="G28" s="27">
        <f>IF(F28="","",IF(F28&gt;24,"Más de 24 h",IF(F28&gt;=3,"Entre 3 y 24 h","Menos de 3 h")))</f>
        <v/>
      </c>
      <c r="H28" s="9" t="n"/>
      <c r="I28" s="9" t="n"/>
    </row>
    <row r="29">
      <c r="B29" s="18" t="n">
        <v>15</v>
      </c>
      <c r="C29" s="19" t="n"/>
      <c r="D29" s="10" t="n"/>
      <c r="E29" s="9" t="n"/>
      <c r="F29" s="9" t="n"/>
      <c r="G29" s="27">
        <f>IF(F29="","",IF(F29&gt;24,"Más de 24 h",IF(F29&gt;=3,"Entre 3 y 24 h","Menos de 3 h")))</f>
        <v/>
      </c>
      <c r="H29" s="9" t="n"/>
      <c r="I29" s="9" t="n"/>
    </row>
    <row r="30">
      <c r="B30" s="18" t="n">
        <v>16</v>
      </c>
      <c r="C30" s="19" t="n"/>
      <c r="D30" s="10" t="n"/>
      <c r="E30" s="9" t="n"/>
      <c r="F30" s="9" t="n"/>
      <c r="G30" s="27">
        <f>IF(F30="","",IF(F30&gt;24,"Más de 24 h",IF(F30&gt;=3,"Entre 3 y 24 h","Menos de 3 h")))</f>
        <v/>
      </c>
      <c r="H30" s="9" t="n"/>
      <c r="I30" s="9" t="n"/>
    </row>
    <row r="31">
      <c r="B31" s="18" t="n">
        <v>17</v>
      </c>
      <c r="C31" s="19" t="n"/>
      <c r="D31" s="10" t="n"/>
      <c r="E31" s="9" t="n"/>
      <c r="F31" s="9" t="n"/>
      <c r="G31" s="27">
        <f>IF(F31="","",IF(F31&gt;24,"Más de 24 h",IF(F31&gt;=3,"Entre 3 y 24 h","Menos de 3 h")))</f>
        <v/>
      </c>
      <c r="H31" s="9" t="n"/>
      <c r="I31" s="9" t="n"/>
    </row>
    <row r="32">
      <c r="B32" s="18" t="n">
        <v>18</v>
      </c>
      <c r="C32" s="19" t="n"/>
      <c r="D32" s="10" t="n"/>
      <c r="E32" s="9" t="n"/>
      <c r="F32" s="9" t="n"/>
      <c r="G32" s="27">
        <f>IF(F32="","",IF(F32&gt;24,"Más de 24 h",IF(F32&gt;=3,"Entre 3 y 24 h","Menos de 3 h")))</f>
        <v/>
      </c>
      <c r="H32" s="9" t="n"/>
      <c r="I32" s="9" t="n"/>
    </row>
    <row r="33">
      <c r="B33" s="18" t="n">
        <v>19</v>
      </c>
      <c r="C33" s="19" t="n"/>
      <c r="D33" s="10" t="n"/>
      <c r="E33" s="9" t="n"/>
      <c r="F33" s="9" t="n"/>
      <c r="G33" s="27">
        <f>IF(F33="","",IF(F33&gt;24,"Más de 24 h",IF(F33&gt;=3,"Entre 3 y 24 h","Menos de 3 h")))</f>
        <v/>
      </c>
      <c r="H33" s="9" t="n"/>
      <c r="I33" s="9" t="n"/>
    </row>
    <row r="34">
      <c r="B34" s="18" t="n">
        <v>20</v>
      </c>
      <c r="C34" s="19" t="n"/>
      <c r="D34" s="10" t="n"/>
      <c r="E34" s="9" t="n"/>
      <c r="F34" s="9" t="n"/>
      <c r="G34" s="27">
        <f>IF(F34="","",IF(F34&gt;24,"Más de 24 h",IF(F34&gt;=3,"Entre 3 y 24 h","Menos de 3 h")))</f>
        <v/>
      </c>
      <c r="H34" s="9" t="n"/>
      <c r="I34" s="9" t="n"/>
    </row>
    <row r="35">
      <c r="B35" s="18" t="n">
        <v>21</v>
      </c>
      <c r="C35" s="19" t="n"/>
      <c r="D35" s="10" t="n"/>
      <c r="E35" s="9" t="n"/>
      <c r="F35" s="9" t="n"/>
      <c r="G35" s="27">
        <f>IF(F35="","",IF(F35&gt;24,"Más de 24 h",IF(F35&gt;=3,"Entre 3 y 24 h","Menos de 3 h")))</f>
        <v/>
      </c>
      <c r="H35" s="9" t="n"/>
      <c r="I35" s="9" t="n"/>
    </row>
    <row r="36">
      <c r="B36" s="18" t="n">
        <v>22</v>
      </c>
      <c r="C36" s="19" t="n"/>
      <c r="D36" s="10" t="n"/>
      <c r="E36" s="9" t="n"/>
      <c r="F36" s="9" t="n"/>
      <c r="G36" s="27">
        <f>IF(F36="","",IF(F36&gt;24,"Más de 24 h",IF(F36&gt;=3,"Entre 3 y 24 h","Menos de 3 h")))</f>
        <v/>
      </c>
      <c r="H36" s="9" t="n"/>
      <c r="I36" s="9" t="n"/>
    </row>
    <row r="37">
      <c r="B37" s="18" t="n">
        <v>23</v>
      </c>
      <c r="C37" s="19" t="n"/>
      <c r="D37" s="10" t="n"/>
      <c r="E37" s="9" t="n"/>
      <c r="F37" s="9" t="n"/>
      <c r="G37" s="27">
        <f>IF(F37="","",IF(F37&gt;24,"Más de 24 h",IF(F37&gt;=3,"Entre 3 y 24 h","Menos de 3 h")))</f>
        <v/>
      </c>
      <c r="H37" s="9" t="n"/>
      <c r="I37" s="9" t="n"/>
    </row>
    <row r="38">
      <c r="B38" s="18" t="n">
        <v>24</v>
      </c>
      <c r="C38" s="19" t="n"/>
      <c r="D38" s="10" t="n"/>
      <c r="E38" s="9" t="n"/>
      <c r="F38" s="9" t="n"/>
      <c r="G38" s="27">
        <f>IF(F38="","",IF(F38&gt;24,"Más de 24 h",IF(F38&gt;=3,"Entre 3 y 24 h","Menos de 3 h")))</f>
        <v/>
      </c>
      <c r="H38" s="9" t="n"/>
      <c r="I38" s="9" t="n"/>
    </row>
    <row r="39">
      <c r="B39" s="18" t="n">
        <v>25</v>
      </c>
      <c r="C39" s="19" t="n"/>
      <c r="D39" s="10" t="n"/>
      <c r="E39" s="9" t="n"/>
      <c r="F39" s="9" t="n"/>
      <c r="G39" s="27">
        <f>IF(F39="","",IF(F39&gt;24,"Más de 24 h",IF(F39&gt;=3,"Entre 3 y 24 h","Menos de 3 h")))</f>
        <v/>
      </c>
      <c r="H39" s="9" t="n"/>
      <c r="I39" s="9" t="n"/>
    </row>
    <row r="40">
      <c r="B40" s="18" t="n">
        <v>26</v>
      </c>
      <c r="C40" s="19" t="n"/>
      <c r="D40" s="10" t="n"/>
      <c r="E40" s="9" t="n"/>
      <c r="F40" s="9" t="n"/>
      <c r="G40" s="27">
        <f>IF(F40="","",IF(F40&gt;24,"Más de 24 h",IF(F40&gt;=3,"Entre 3 y 24 h","Menos de 3 h")))</f>
        <v/>
      </c>
      <c r="H40" s="9" t="n"/>
      <c r="I40" s="9" t="n"/>
    </row>
    <row r="41">
      <c r="B41" s="18" t="n">
        <v>27</v>
      </c>
      <c r="C41" s="19" t="n"/>
      <c r="D41" s="10" t="n"/>
      <c r="E41" s="9" t="n"/>
      <c r="F41" s="9" t="n"/>
      <c r="G41" s="27">
        <f>IF(F41="","",IF(F41&gt;24,"Más de 24 h",IF(F41&gt;=3,"Entre 3 y 24 h","Menos de 3 h")))</f>
        <v/>
      </c>
      <c r="H41" s="9" t="n"/>
      <c r="I41" s="9" t="n"/>
    </row>
    <row r="42">
      <c r="B42" s="18" t="n">
        <v>28</v>
      </c>
      <c r="C42" s="19" t="n"/>
      <c r="D42" s="10" t="n"/>
      <c r="E42" s="9" t="n"/>
      <c r="F42" s="9" t="n"/>
      <c r="G42" s="27">
        <f>IF(F42="","",IF(F42&gt;24,"Más de 24 h",IF(F42&gt;=3,"Entre 3 y 24 h","Menos de 3 h")))</f>
        <v/>
      </c>
      <c r="H42" s="9" t="n"/>
      <c r="I42" s="9" t="n"/>
    </row>
    <row r="43">
      <c r="B43" s="18" t="n">
        <v>29</v>
      </c>
      <c r="C43" s="19" t="n"/>
      <c r="D43" s="10" t="n"/>
      <c r="E43" s="9" t="n"/>
      <c r="F43" s="9" t="n"/>
      <c r="G43" s="27">
        <f>IF(F43="","",IF(F43&gt;24,"Más de 24 h",IF(F43&gt;=3,"Entre 3 y 24 h","Menos de 3 h")))</f>
        <v/>
      </c>
      <c r="H43" s="9" t="n"/>
      <c r="I43" s="9" t="n"/>
    </row>
    <row r="44">
      <c r="B44" s="18" t="n">
        <v>30</v>
      </c>
      <c r="C44" s="19" t="n"/>
      <c r="D44" s="10" t="n"/>
      <c r="E44" s="9" t="n"/>
      <c r="F44" s="9" t="n"/>
      <c r="G44" s="27">
        <f>IF(F44="","",IF(F44&gt;24,"Más de 24 h",IF(F44&gt;=3,"Entre 3 y 24 h","Menos de 3 h")))</f>
        <v/>
      </c>
      <c r="H44" s="9" t="n"/>
      <c r="I44" s="9" t="n"/>
    </row>
    <row r="45">
      <c r="B45" s="18" t="n">
        <v>31</v>
      </c>
      <c r="C45" s="19" t="n"/>
      <c r="D45" s="10" t="n"/>
      <c r="E45" s="9" t="n"/>
      <c r="F45" s="9" t="n"/>
      <c r="G45" s="27">
        <f>IF(F45="","",IF(F45&gt;24,"Más de 24 h",IF(F45&gt;=3,"Entre 3 y 24 h","Menos de 3 h")))</f>
        <v/>
      </c>
      <c r="H45" s="9" t="n"/>
      <c r="I45" s="9" t="n"/>
    </row>
    <row r="46">
      <c r="B46" s="18" t="n">
        <v>32</v>
      </c>
      <c r="C46" s="19" t="n"/>
      <c r="D46" s="10" t="n"/>
      <c r="E46" s="9" t="n"/>
      <c r="F46" s="9" t="n"/>
      <c r="G46" s="27">
        <f>IF(F46="","",IF(F46&gt;24,"Más de 24 h",IF(F46&gt;=3,"Entre 3 y 24 h","Menos de 3 h")))</f>
        <v/>
      </c>
      <c r="H46" s="9" t="n"/>
      <c r="I46" s="9" t="n"/>
    </row>
    <row r="47">
      <c r="B47" s="18" t="n">
        <v>33</v>
      </c>
      <c r="C47" s="19" t="n"/>
      <c r="D47" s="10" t="n"/>
      <c r="E47" s="9" t="n"/>
      <c r="F47" s="9" t="n"/>
      <c r="G47" s="27">
        <f>IF(F47="","",IF(F47&gt;24,"Más de 24 h",IF(F47&gt;=3,"Entre 3 y 24 h","Menos de 3 h")))</f>
        <v/>
      </c>
      <c r="H47" s="9" t="n"/>
      <c r="I47" s="9" t="n"/>
    </row>
    <row r="48">
      <c r="B48" s="18" t="n">
        <v>34</v>
      </c>
      <c r="C48" s="19" t="n"/>
      <c r="D48" s="10" t="n"/>
      <c r="E48" s="9" t="n"/>
      <c r="F48" s="9" t="n"/>
      <c r="G48" s="27">
        <f>IF(F48="","",IF(F48&gt;24,"Más de 24 h",IF(F48&gt;=3,"Entre 3 y 24 h","Menos de 3 h")))</f>
        <v/>
      </c>
      <c r="H48" s="9" t="n"/>
      <c r="I48" s="9" t="n"/>
    </row>
    <row r="49">
      <c r="B49" s="18" t="n">
        <v>35</v>
      </c>
      <c r="C49" s="19" t="n"/>
      <c r="D49" s="10" t="n"/>
      <c r="E49" s="9" t="n"/>
      <c r="F49" s="9" t="n"/>
      <c r="G49" s="27">
        <f>IF(F49="","",IF(F49&gt;24,"Más de 24 h",IF(F49&gt;=3,"Entre 3 y 24 h","Menos de 3 h")))</f>
        <v/>
      </c>
      <c r="H49" s="9" t="n"/>
      <c r="I49" s="9" t="n"/>
    </row>
    <row r="50">
      <c r="B50" s="18" t="n">
        <v>36</v>
      </c>
      <c r="C50" s="19" t="n"/>
      <c r="D50" s="10" t="n"/>
      <c r="E50" s="9" t="n"/>
      <c r="F50" s="9" t="n"/>
      <c r="G50" s="27">
        <f>IF(F50="","",IF(F50&gt;24,"Más de 24 h",IF(F50&gt;=3,"Entre 3 y 24 h","Menos de 3 h")))</f>
        <v/>
      </c>
      <c r="H50" s="9" t="n"/>
      <c r="I50" s="9" t="n"/>
    </row>
    <row r="51">
      <c r="B51" s="18" t="n">
        <v>37</v>
      </c>
      <c r="C51" s="19" t="n"/>
      <c r="D51" s="10" t="n"/>
      <c r="E51" s="9" t="n"/>
      <c r="F51" s="9" t="n"/>
      <c r="G51" s="27">
        <f>IF(F51="","",IF(F51&gt;24,"Más de 24 h",IF(F51&gt;=3,"Entre 3 y 24 h","Menos de 3 h")))</f>
        <v/>
      </c>
      <c r="H51" s="9" t="n"/>
      <c r="I51" s="9" t="n"/>
    </row>
    <row r="52">
      <c r="B52" s="18" t="n">
        <v>38</v>
      </c>
      <c r="C52" s="19" t="n"/>
      <c r="D52" s="10" t="n"/>
      <c r="E52" s="9" t="n"/>
      <c r="F52" s="9" t="n"/>
      <c r="G52" s="27">
        <f>IF(F52="","",IF(F52&gt;24,"Más de 24 h",IF(F52&gt;=3,"Entre 3 y 24 h","Menos de 3 h")))</f>
        <v/>
      </c>
      <c r="H52" s="9" t="n"/>
      <c r="I52" s="9" t="n"/>
    </row>
    <row r="53">
      <c r="B53" s="18" t="n">
        <v>39</v>
      </c>
      <c r="C53" s="19" t="n"/>
      <c r="D53" s="10" t="n"/>
      <c r="E53" s="9" t="n"/>
      <c r="F53" s="9" t="n"/>
      <c r="G53" s="27">
        <f>IF(F53="","",IF(F53&gt;24,"Más de 24 h",IF(F53&gt;=3,"Entre 3 y 24 h","Menos de 3 h")))</f>
        <v/>
      </c>
      <c r="H53" s="9" t="n"/>
      <c r="I53" s="9" t="n"/>
    </row>
    <row r="54">
      <c r="B54" s="18" t="n">
        <v>40</v>
      </c>
      <c r="C54" s="19" t="n"/>
      <c r="D54" s="10" t="n"/>
      <c r="E54" s="9" t="n"/>
      <c r="F54" s="9" t="n"/>
      <c r="G54" s="27">
        <f>IF(F54="","",IF(F54&gt;24,"Más de 24 h",IF(F54&gt;=3,"Entre 3 y 24 h","Menos de 3 h")))</f>
        <v/>
      </c>
      <c r="H54" s="9" t="n"/>
      <c r="I54" s="9" t="n"/>
    </row>
    <row r="55">
      <c r="B55" s="18" t="n">
        <v>41</v>
      </c>
      <c r="C55" s="19" t="n"/>
      <c r="D55" s="10" t="n"/>
      <c r="E55" s="9" t="n"/>
      <c r="F55" s="9" t="n"/>
      <c r="G55" s="27">
        <f>IF(F55="","",IF(F55&gt;24,"Más de 24 h",IF(F55&gt;=3,"Entre 3 y 24 h","Menos de 3 h")))</f>
        <v/>
      </c>
      <c r="H55" s="9" t="n"/>
      <c r="I55" s="9" t="n"/>
    </row>
    <row r="56">
      <c r="B56" s="18" t="n">
        <v>42</v>
      </c>
      <c r="C56" s="19" t="n"/>
      <c r="D56" s="10" t="n"/>
      <c r="E56" s="9" t="n"/>
      <c r="F56" s="9" t="n"/>
      <c r="G56" s="27">
        <f>IF(F56="","",IF(F56&gt;24,"Más de 24 h",IF(F56&gt;=3,"Entre 3 y 24 h","Menos de 3 h")))</f>
        <v/>
      </c>
      <c r="H56" s="9" t="n"/>
      <c r="I56" s="9" t="n"/>
    </row>
    <row r="57">
      <c r="B57" s="18" t="n">
        <v>43</v>
      </c>
      <c r="C57" s="19" t="n"/>
      <c r="D57" s="10" t="n"/>
      <c r="E57" s="9" t="n"/>
      <c r="F57" s="9" t="n"/>
      <c r="G57" s="27">
        <f>IF(F57="","",IF(F57&gt;24,"Más de 24 h",IF(F57&gt;=3,"Entre 3 y 24 h","Menos de 3 h")))</f>
        <v/>
      </c>
      <c r="H57" s="9" t="n"/>
      <c r="I57" s="9" t="n"/>
    </row>
    <row r="58">
      <c r="B58" s="18" t="n">
        <v>44</v>
      </c>
      <c r="C58" s="19" t="n"/>
      <c r="D58" s="10" t="n"/>
      <c r="E58" s="9" t="n"/>
      <c r="F58" s="9" t="n"/>
      <c r="G58" s="27">
        <f>IF(F58="","",IF(F58&gt;24,"Más de 24 h",IF(F58&gt;=3,"Entre 3 y 24 h","Menos de 3 h")))</f>
        <v/>
      </c>
      <c r="H58" s="9" t="n"/>
      <c r="I58" s="9" t="n"/>
    </row>
    <row r="59">
      <c r="B59" s="18" t="n">
        <v>45</v>
      </c>
      <c r="C59" s="19" t="n"/>
      <c r="D59" s="10" t="n"/>
      <c r="E59" s="9" t="n"/>
      <c r="F59" s="9" t="n"/>
      <c r="G59" s="27">
        <f>IF(F59="","",IF(F59&gt;24,"Más de 24 h",IF(F59&gt;=3,"Entre 3 y 24 h","Menos de 3 h")))</f>
        <v/>
      </c>
      <c r="H59" s="9" t="n"/>
      <c r="I59" s="9" t="n"/>
    </row>
    <row r="60">
      <c r="B60" s="18" t="n">
        <v>46</v>
      </c>
      <c r="C60" s="19" t="n"/>
      <c r="D60" s="10" t="n"/>
      <c r="E60" s="9" t="n"/>
      <c r="F60" s="9" t="n"/>
      <c r="G60" s="27">
        <f>IF(F60="","",IF(F60&gt;24,"Más de 24 h",IF(F60&gt;=3,"Entre 3 y 24 h","Menos de 3 h")))</f>
        <v/>
      </c>
      <c r="H60" s="9" t="n"/>
      <c r="I60" s="9" t="n"/>
    </row>
    <row r="61">
      <c r="B61" s="18" t="n">
        <v>47</v>
      </c>
      <c r="C61" s="19" t="n"/>
      <c r="D61" s="10" t="n"/>
      <c r="E61" s="9" t="n"/>
      <c r="F61" s="9" t="n"/>
      <c r="G61" s="27">
        <f>IF(F61="","",IF(F61&gt;24,"Más de 24 h",IF(F61&gt;=3,"Entre 3 y 24 h","Menos de 3 h")))</f>
        <v/>
      </c>
      <c r="H61" s="9" t="n"/>
      <c r="I61" s="9" t="n"/>
    </row>
    <row r="62">
      <c r="B62" s="18" t="n">
        <v>48</v>
      </c>
      <c r="C62" s="19" t="n"/>
      <c r="D62" s="10" t="n"/>
      <c r="E62" s="9" t="n"/>
      <c r="F62" s="9" t="n"/>
      <c r="G62" s="27">
        <f>IF(F62="","",IF(F62&gt;24,"Más de 24 h",IF(F62&gt;=3,"Entre 3 y 24 h","Menos de 3 h")))</f>
        <v/>
      </c>
      <c r="H62" s="9" t="n"/>
      <c r="I62" s="9" t="n"/>
    </row>
    <row r="63">
      <c r="B63" s="18" t="n">
        <v>49</v>
      </c>
      <c r="C63" s="19" t="n"/>
      <c r="D63" s="10" t="n"/>
      <c r="E63" s="9" t="n"/>
      <c r="F63" s="9" t="n"/>
      <c r="G63" s="27">
        <f>IF(F63="","",IF(F63&gt;24,"Más de 24 h",IF(F63&gt;=3,"Entre 3 y 24 h","Menos de 3 h")))</f>
        <v/>
      </c>
      <c r="H63" s="9" t="n"/>
      <c r="I63" s="9" t="n"/>
    </row>
    <row r="64">
      <c r="B64" s="18" t="n">
        <v>50</v>
      </c>
      <c r="C64" s="19" t="n"/>
      <c r="D64" s="10" t="n"/>
      <c r="E64" s="9" t="n"/>
      <c r="F64" s="9" t="n"/>
      <c r="G64" s="27">
        <f>IF(F64="","",IF(F64&gt;24,"Más de 24 h",IF(F64&gt;=3,"Entre 3 y 24 h","Menos de 3 h")))</f>
        <v/>
      </c>
      <c r="H64" s="9" t="n"/>
      <c r="I64" s="9" t="n"/>
    </row>
    <row r="65">
      <c r="B65" s="18" t="n">
        <v>51</v>
      </c>
      <c r="C65" s="19" t="n"/>
      <c r="D65" s="10" t="n"/>
      <c r="E65" s="9" t="n"/>
      <c r="F65" s="9" t="n"/>
      <c r="G65" s="27">
        <f>IF(F65="","",IF(F65&gt;24,"Más de 24 h",IF(F65&gt;=3,"Entre 3 y 24 h","Menos de 3 h")))</f>
        <v/>
      </c>
      <c r="H65" s="9" t="n"/>
      <c r="I65" s="9" t="n"/>
    </row>
    <row r="66">
      <c r="B66" s="18" t="n">
        <v>52</v>
      </c>
      <c r="C66" s="19" t="n"/>
      <c r="D66" s="10" t="n"/>
      <c r="E66" s="9" t="n"/>
      <c r="F66" s="9" t="n"/>
      <c r="G66" s="27">
        <f>IF(F66="","",IF(F66&gt;24,"Más de 24 h",IF(F66&gt;=3,"Entre 3 y 24 h","Menos de 3 h")))</f>
        <v/>
      </c>
      <c r="H66" s="9" t="n"/>
      <c r="I66" s="9" t="n"/>
    </row>
    <row r="67">
      <c r="B67" s="18" t="n">
        <v>53</v>
      </c>
      <c r="C67" s="19" t="n"/>
      <c r="D67" s="10" t="n"/>
      <c r="E67" s="9" t="n"/>
      <c r="F67" s="9" t="n"/>
      <c r="G67" s="27">
        <f>IF(F67="","",IF(F67&gt;24,"Más de 24 h",IF(F67&gt;=3,"Entre 3 y 24 h","Menos de 3 h")))</f>
        <v/>
      </c>
      <c r="H67" s="9" t="n"/>
      <c r="I67" s="9" t="n"/>
    </row>
    <row r="68">
      <c r="B68" s="18" t="n">
        <v>54</v>
      </c>
      <c r="C68" s="19" t="n"/>
      <c r="D68" s="10" t="n"/>
      <c r="E68" s="9" t="n"/>
      <c r="F68" s="9" t="n"/>
      <c r="G68" s="27">
        <f>IF(F68="","",IF(F68&gt;24,"Más de 24 h",IF(F68&gt;=3,"Entre 3 y 24 h","Menos de 3 h")))</f>
        <v/>
      </c>
      <c r="H68" s="9" t="n"/>
      <c r="I68" s="9" t="n"/>
    </row>
    <row r="69">
      <c r="B69" s="18" t="n">
        <v>55</v>
      </c>
      <c r="C69" s="19" t="n"/>
      <c r="D69" s="10" t="n"/>
      <c r="E69" s="9" t="n"/>
      <c r="F69" s="9" t="n"/>
      <c r="G69" s="27">
        <f>IF(F69="","",IF(F69&gt;24,"Más de 24 h",IF(F69&gt;=3,"Entre 3 y 24 h","Menos de 3 h")))</f>
        <v/>
      </c>
      <c r="H69" s="9" t="n"/>
      <c r="I69" s="9" t="n"/>
    </row>
    <row r="70">
      <c r="B70" s="18" t="n">
        <v>56</v>
      </c>
      <c r="C70" s="19" t="n"/>
      <c r="D70" s="10" t="n"/>
      <c r="E70" s="9" t="n"/>
      <c r="F70" s="9" t="n"/>
      <c r="G70" s="27">
        <f>IF(F70="","",IF(F70&gt;24,"Más de 24 h",IF(F70&gt;=3,"Entre 3 y 24 h","Menos de 3 h")))</f>
        <v/>
      </c>
      <c r="H70" s="9" t="n"/>
      <c r="I70" s="9" t="n"/>
    </row>
    <row r="71">
      <c r="B71" s="18" t="n">
        <v>57</v>
      </c>
      <c r="C71" s="19" t="n"/>
      <c r="D71" s="10" t="n"/>
      <c r="E71" s="9" t="n"/>
      <c r="F71" s="9" t="n"/>
      <c r="G71" s="27">
        <f>IF(F71="","",IF(F71&gt;24,"Más de 24 h",IF(F71&gt;=3,"Entre 3 y 24 h","Menos de 3 h")))</f>
        <v/>
      </c>
      <c r="H71" s="9" t="n"/>
      <c r="I71" s="9" t="n"/>
    </row>
    <row r="72">
      <c r="B72" s="18" t="n">
        <v>58</v>
      </c>
      <c r="C72" s="19" t="n"/>
      <c r="D72" s="10" t="n"/>
      <c r="E72" s="9" t="n"/>
      <c r="F72" s="9" t="n"/>
      <c r="G72" s="27">
        <f>IF(F72="","",IF(F72&gt;24,"Más de 24 h",IF(F72&gt;=3,"Entre 3 y 24 h","Menos de 3 h")))</f>
        <v/>
      </c>
      <c r="H72" s="9" t="n"/>
      <c r="I72" s="9" t="n"/>
    </row>
    <row r="73">
      <c r="B73" s="18" t="n">
        <v>59</v>
      </c>
      <c r="C73" s="19" t="n"/>
      <c r="D73" s="10" t="n"/>
      <c r="E73" s="9" t="n"/>
      <c r="F73" s="9" t="n"/>
      <c r="G73" s="27">
        <f>IF(F73="","",IF(F73&gt;24,"Más de 24 h",IF(F73&gt;=3,"Entre 3 y 24 h","Menos de 3 h")))</f>
        <v/>
      </c>
      <c r="H73" s="9" t="n"/>
      <c r="I73" s="9" t="n"/>
    </row>
    <row r="74">
      <c r="B74" s="18" t="n">
        <v>60</v>
      </c>
      <c r="C74" s="19" t="n"/>
      <c r="D74" s="10" t="n"/>
      <c r="E74" s="9" t="n"/>
      <c r="F74" s="9" t="n"/>
      <c r="G74" s="27">
        <f>IF(F74="","",IF(F74&gt;24,"Más de 24 h",IF(F74&gt;=3,"Entre 3 y 24 h","Menos de 3 h")))</f>
        <v/>
      </c>
      <c r="H74" s="9" t="n"/>
      <c r="I74" s="9" t="n"/>
    </row>
  </sheetData>
  <autoFilter ref="B14:I74"/>
  <mergeCells count="11">
    <mergeCell ref="B10:D10"/>
    <mergeCell ref="B11:D11"/>
    <mergeCell ref="B12:I12"/>
    <mergeCell ref="K9:N12"/>
    <mergeCell ref="B5:D5"/>
    <mergeCell ref="B8:D8"/>
    <mergeCell ref="B4:D4"/>
    <mergeCell ref="B9:D9"/>
    <mergeCell ref="B3:I3"/>
    <mergeCell ref="B7:D7"/>
    <mergeCell ref="B6:D6"/>
  </mergeCells>
  <dataValidations count="4">
    <dataValidation sqref="H15:H74" showDropDown="0" showInputMessage="0" showErrorMessage="0" allowBlank="1" type="list">
      <formula1>"Sí,No"</formula1>
    </dataValidation>
    <dataValidation sqref="I15:I74" showDropDown="0" showInputMessage="0" showErrorMessage="0" allowBlank="1" type="list">
      <formula1>"Atendido,Ausente,Canceló de nuevo,Pendiente"</formula1>
    </dataValidation>
    <dataValidation sqref="E15:E74" showDropDown="0" showInputMessage="0" showErrorMessage="0" allowBlank="1" type="list">
      <formula1>"30,45,60,90"</formula1>
    </dataValidation>
    <dataValidation sqref="F15:F74" showDropDown="0" showInputMessage="0" showErrorMessage="1" allowBlank="1" errorTitle="Dato no válido" error="Ingresá las horas de aviso como número (por ejemplo 1,5)." type="decimal" operator="greaterThanOrEqual">
      <formula1>0</formula1>
    </dataValidation>
  </dataValidations>
  <pageMargins left="0.75" right="0.75" top="1" bottom="1" header="0.5" footer="0.5"/>
  <pageSetup orientation="landscape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2026-11-08T21:47:07Z</dcterms:created>
  <dcterms:modified xmlns:dcterms="http://purl.org/dc/terms/" xmlns:xsi="http://www.w3.org/2001/XMLSchema-instance" xsi:type="dcterms:W3CDTF">2026-11-08T21:47:07Z</dcterms:modified>
</cp:coreProperties>
</file>